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Városfejlesztési Iroda\Nagy.Gabriella\_KÖZBESZERZÉS\2018\SvábhegyiBölcsőde\0622_Véglegesítés\"/>
    </mc:Choice>
  </mc:AlternateContent>
  <bookViews>
    <workbookView xWindow="0" yWindow="915" windowWidth="28800" windowHeight="12360" activeTab="1"/>
  </bookViews>
  <sheets>
    <sheet name="FŐÖSSZESÍTŐ" sheetId="6" r:id="rId1"/>
    <sheet name="01 ÉPÍTÉSZET- BŐVÍTÉS" sheetId="1" r:id="rId2"/>
    <sheet name="01 ÉPÍTÉSZET - MEGLÉVŐ" sheetId="2" r:id="rId3"/>
    <sheet name="04 GÉPÉSZ" sheetId="5" r:id="rId4"/>
    <sheet name="06 ELEKTROMOS" sheetId="3" r:id="rId5"/>
  </sheets>
  <definedNames>
    <definedName name="_xlnm.Print_Area" localSheetId="2">'01 ÉPÍTÉSZET - MEGLÉVŐ'!$A$1:$I$82</definedName>
    <definedName name="_xlnm.Print_Area" localSheetId="1">'01 ÉPÍTÉSZET- BŐVÍTÉS'!$A$1:$I$335</definedName>
    <definedName name="_xlnm.Print_Area" localSheetId="3">'04 GÉPÉSZ'!$A$1:$I$580</definedName>
    <definedName name="_xlnm.Print_Area" localSheetId="4">'06 ELEKTROMOS'!$A$1:$J$116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6" i="3" l="1"/>
  <c r="I116" i="3"/>
  <c r="I106" i="3"/>
  <c r="J106" i="3"/>
  <c r="I107" i="3"/>
  <c r="J107" i="3"/>
  <c r="I108" i="3"/>
  <c r="J108" i="3"/>
  <c r="I109" i="3"/>
  <c r="J109" i="3"/>
  <c r="I110" i="3"/>
  <c r="J110" i="3"/>
  <c r="I111" i="3"/>
  <c r="J111" i="3"/>
  <c r="I112" i="3"/>
  <c r="J112" i="3"/>
  <c r="I113" i="3"/>
  <c r="J113" i="3"/>
  <c r="I114" i="3"/>
  <c r="J114" i="3"/>
  <c r="I115" i="3"/>
  <c r="J115" i="3"/>
  <c r="J105" i="3"/>
  <c r="I105" i="3"/>
  <c r="I102" i="3"/>
  <c r="I82" i="3"/>
  <c r="I83" i="3"/>
  <c r="J83" i="3"/>
  <c r="I84" i="3"/>
  <c r="J84" i="3"/>
  <c r="I85" i="3"/>
  <c r="J85" i="3"/>
  <c r="I86" i="3"/>
  <c r="J86" i="3"/>
  <c r="I87" i="3"/>
  <c r="J87" i="3"/>
  <c r="I88" i="3"/>
  <c r="J88" i="3"/>
  <c r="I89" i="3"/>
  <c r="J89" i="3"/>
  <c r="I90" i="3"/>
  <c r="J90" i="3"/>
  <c r="I91" i="3"/>
  <c r="J91" i="3"/>
  <c r="I92" i="3"/>
  <c r="J92" i="3"/>
  <c r="I93" i="3"/>
  <c r="J93" i="3"/>
  <c r="I94" i="3"/>
  <c r="J94" i="3"/>
  <c r="I95" i="3"/>
  <c r="J95" i="3"/>
  <c r="I96" i="3"/>
  <c r="J96" i="3"/>
  <c r="I97" i="3"/>
  <c r="J97" i="3"/>
  <c r="I98" i="3"/>
  <c r="J98" i="3"/>
  <c r="I99" i="3"/>
  <c r="J99" i="3"/>
  <c r="I100" i="3"/>
  <c r="J100" i="3"/>
  <c r="I101" i="3"/>
  <c r="J101" i="3"/>
  <c r="J82" i="3"/>
  <c r="I79" i="3"/>
  <c r="I69" i="3"/>
  <c r="J69" i="3"/>
  <c r="I70" i="3"/>
  <c r="J70" i="3"/>
  <c r="I71" i="3"/>
  <c r="J71" i="3"/>
  <c r="I72" i="3"/>
  <c r="J72" i="3"/>
  <c r="I73" i="3"/>
  <c r="J73" i="3"/>
  <c r="I74" i="3"/>
  <c r="J74" i="3"/>
  <c r="I75" i="3"/>
  <c r="J75" i="3"/>
  <c r="I76" i="3"/>
  <c r="J76" i="3"/>
  <c r="I77" i="3"/>
  <c r="J77" i="3"/>
  <c r="I78" i="3"/>
  <c r="J78" i="3"/>
  <c r="J68" i="3"/>
  <c r="I68" i="3"/>
  <c r="I62" i="3"/>
  <c r="I64" i="3"/>
  <c r="I58" i="3"/>
  <c r="J58" i="3"/>
  <c r="I59" i="3"/>
  <c r="J59" i="3"/>
  <c r="I60" i="3"/>
  <c r="J60" i="3"/>
  <c r="I61" i="3"/>
  <c r="J61" i="3"/>
  <c r="J62" i="3"/>
  <c r="I63" i="3"/>
  <c r="J63" i="3"/>
  <c r="J57" i="3"/>
  <c r="I57" i="3"/>
  <c r="I53" i="3"/>
  <c r="I48" i="3"/>
  <c r="I47" i="3"/>
  <c r="J48" i="3"/>
  <c r="I49" i="3"/>
  <c r="J49" i="3"/>
  <c r="I50" i="3"/>
  <c r="J50" i="3"/>
  <c r="I51" i="3"/>
  <c r="J51" i="3"/>
  <c r="I52" i="3"/>
  <c r="J52" i="3"/>
  <c r="J47" i="3"/>
  <c r="J44" i="3"/>
  <c r="I44" i="3"/>
  <c r="I30" i="3"/>
  <c r="J30" i="3"/>
  <c r="I31" i="3"/>
  <c r="J31" i="3"/>
  <c r="I32" i="3"/>
  <c r="J32" i="3"/>
  <c r="I33" i="3"/>
  <c r="J33" i="3"/>
  <c r="I34" i="3"/>
  <c r="J34" i="3"/>
  <c r="I35" i="3"/>
  <c r="J35" i="3"/>
  <c r="I36" i="3"/>
  <c r="J36" i="3"/>
  <c r="I37" i="3"/>
  <c r="J37" i="3"/>
  <c r="I38" i="3"/>
  <c r="J38" i="3"/>
  <c r="I39" i="3"/>
  <c r="J39" i="3"/>
  <c r="I40" i="3"/>
  <c r="J40" i="3"/>
  <c r="I41" i="3"/>
  <c r="J41" i="3"/>
  <c r="I42" i="3"/>
  <c r="J42" i="3"/>
  <c r="I43" i="3"/>
  <c r="J43" i="3"/>
  <c r="J29" i="3"/>
  <c r="I29" i="3"/>
  <c r="J20" i="3"/>
  <c r="J19" i="3"/>
  <c r="I24" i="3"/>
  <c r="I23" i="3"/>
  <c r="I22" i="3"/>
  <c r="I21" i="3"/>
  <c r="I20" i="3"/>
  <c r="I19" i="3"/>
  <c r="J21" i="3"/>
  <c r="J22" i="3"/>
  <c r="J23" i="3"/>
  <c r="J24" i="3"/>
  <c r="I25" i="3"/>
  <c r="J25" i="3"/>
  <c r="H579" i="5"/>
  <c r="H580" i="5" s="1"/>
  <c r="I580" i="5"/>
  <c r="H573" i="5"/>
  <c r="I573" i="5"/>
  <c r="H575" i="5"/>
  <c r="I575" i="5"/>
  <c r="H577" i="5"/>
  <c r="I577" i="5"/>
  <c r="I579" i="5"/>
  <c r="I571" i="5"/>
  <c r="H571" i="5"/>
  <c r="H513" i="5"/>
  <c r="H512" i="5"/>
  <c r="H511" i="5"/>
  <c r="I565" i="5"/>
  <c r="H565" i="5"/>
  <c r="I512" i="5"/>
  <c r="I513" i="5"/>
  <c r="H514" i="5"/>
  <c r="I514" i="5"/>
  <c r="H515" i="5"/>
  <c r="I515" i="5"/>
  <c r="H516" i="5"/>
  <c r="I516" i="5"/>
  <c r="H517" i="5"/>
  <c r="I517" i="5"/>
  <c r="H518" i="5"/>
  <c r="I518" i="5"/>
  <c r="H519" i="5"/>
  <c r="I519" i="5"/>
  <c r="H520" i="5"/>
  <c r="I520" i="5"/>
  <c r="H521" i="5"/>
  <c r="I521" i="5"/>
  <c r="H522" i="5"/>
  <c r="I522" i="5"/>
  <c r="H523" i="5"/>
  <c r="I523" i="5"/>
  <c r="H524" i="5"/>
  <c r="I524" i="5"/>
  <c r="H525" i="5"/>
  <c r="I525" i="5"/>
  <c r="H526" i="5"/>
  <c r="I526" i="5"/>
  <c r="H527" i="5"/>
  <c r="I527" i="5"/>
  <c r="H528" i="5"/>
  <c r="I528" i="5"/>
  <c r="H529" i="5"/>
  <c r="I529" i="5"/>
  <c r="H530" i="5"/>
  <c r="I530" i="5"/>
  <c r="H531" i="5"/>
  <c r="I531" i="5"/>
  <c r="H532" i="5"/>
  <c r="I532" i="5"/>
  <c r="H533" i="5"/>
  <c r="I533" i="5"/>
  <c r="H534" i="5"/>
  <c r="I534" i="5"/>
  <c r="H535" i="5"/>
  <c r="I535" i="5"/>
  <c r="H536" i="5"/>
  <c r="I536" i="5"/>
  <c r="H537" i="5"/>
  <c r="I537" i="5"/>
  <c r="H538" i="5"/>
  <c r="I538" i="5"/>
  <c r="H539" i="5"/>
  <c r="I539" i="5"/>
  <c r="H540" i="5"/>
  <c r="I540" i="5"/>
  <c r="H541" i="5"/>
  <c r="I541" i="5"/>
  <c r="H542" i="5"/>
  <c r="I542" i="5"/>
  <c r="H543" i="5"/>
  <c r="I543" i="5"/>
  <c r="H544" i="5"/>
  <c r="I544" i="5"/>
  <c r="H545" i="5"/>
  <c r="I545" i="5"/>
  <c r="H546" i="5"/>
  <c r="I546" i="5"/>
  <c r="H547" i="5"/>
  <c r="I547" i="5"/>
  <c r="H548" i="5"/>
  <c r="I548" i="5"/>
  <c r="H549" i="5"/>
  <c r="I549" i="5"/>
  <c r="H550" i="5"/>
  <c r="I550" i="5"/>
  <c r="H551" i="5"/>
  <c r="I551" i="5"/>
  <c r="H552" i="5"/>
  <c r="I552" i="5"/>
  <c r="H553" i="5"/>
  <c r="I553" i="5"/>
  <c r="H554" i="5"/>
  <c r="I554" i="5"/>
  <c r="H555" i="5"/>
  <c r="I555" i="5"/>
  <c r="H556" i="5"/>
  <c r="I556" i="5"/>
  <c r="H557" i="5"/>
  <c r="I557" i="5"/>
  <c r="H558" i="5"/>
  <c r="I558" i="5"/>
  <c r="H559" i="5"/>
  <c r="I559" i="5"/>
  <c r="H560" i="5"/>
  <c r="I560" i="5"/>
  <c r="H561" i="5"/>
  <c r="I561" i="5"/>
  <c r="H562" i="5"/>
  <c r="I562" i="5"/>
  <c r="H563" i="5"/>
  <c r="I563" i="5"/>
  <c r="H564" i="5"/>
  <c r="I564" i="5"/>
  <c r="I511" i="5"/>
  <c r="H506" i="5"/>
  <c r="H474" i="5"/>
  <c r="I474" i="5"/>
  <c r="H476" i="5"/>
  <c r="I476" i="5"/>
  <c r="H478" i="5"/>
  <c r="I478" i="5"/>
  <c r="H480" i="5"/>
  <c r="I480" i="5"/>
  <c r="H482" i="5"/>
  <c r="I482" i="5"/>
  <c r="H484" i="5"/>
  <c r="I484" i="5"/>
  <c r="H487" i="5"/>
  <c r="I487" i="5"/>
  <c r="H489" i="5"/>
  <c r="I489" i="5"/>
  <c r="H491" i="5"/>
  <c r="I491" i="5"/>
  <c r="H494" i="5"/>
  <c r="I494" i="5"/>
  <c r="H496" i="5"/>
  <c r="I496" i="5"/>
  <c r="H498" i="5"/>
  <c r="I498" i="5"/>
  <c r="H500" i="5"/>
  <c r="I500" i="5"/>
  <c r="H502" i="5"/>
  <c r="I502" i="5"/>
  <c r="H504" i="5"/>
  <c r="I504" i="5"/>
  <c r="I472" i="5"/>
  <c r="H472" i="5"/>
  <c r="H465" i="5"/>
  <c r="H362" i="5"/>
  <c r="I362" i="5"/>
  <c r="H364" i="5"/>
  <c r="I364" i="5"/>
  <c r="H366" i="5"/>
  <c r="I366" i="5"/>
  <c r="H368" i="5"/>
  <c r="I368" i="5"/>
  <c r="H370" i="5"/>
  <c r="I370" i="5"/>
  <c r="H372" i="5"/>
  <c r="I372" i="5"/>
  <c r="H374" i="5"/>
  <c r="I374" i="5"/>
  <c r="H376" i="5"/>
  <c r="I376" i="5"/>
  <c r="H378" i="5"/>
  <c r="I378" i="5"/>
  <c r="H380" i="5"/>
  <c r="I380" i="5"/>
  <c r="H382" i="5"/>
  <c r="I382" i="5"/>
  <c r="H384" i="5"/>
  <c r="I384" i="5"/>
  <c r="H386" i="5"/>
  <c r="I386" i="5"/>
  <c r="H388" i="5"/>
  <c r="I388" i="5"/>
  <c r="H390" i="5"/>
  <c r="I390" i="5"/>
  <c r="H392" i="5"/>
  <c r="I392" i="5"/>
  <c r="H394" i="5"/>
  <c r="I394" i="5"/>
  <c r="H396" i="5"/>
  <c r="I396" i="5"/>
  <c r="H398" i="5"/>
  <c r="I398" i="5"/>
  <c r="H400" i="5"/>
  <c r="I400" i="5"/>
  <c r="H402" i="5"/>
  <c r="I402" i="5"/>
  <c r="H404" i="5"/>
  <c r="I404" i="5"/>
  <c r="H406" i="5"/>
  <c r="I406" i="5"/>
  <c r="H408" i="5"/>
  <c r="I408" i="5"/>
  <c r="H410" i="5"/>
  <c r="I410" i="5"/>
  <c r="H412" i="5"/>
  <c r="I412" i="5"/>
  <c r="H414" i="5"/>
  <c r="I414" i="5"/>
  <c r="H416" i="5"/>
  <c r="I416" i="5"/>
  <c r="H418" i="5"/>
  <c r="I418" i="5"/>
  <c r="H420" i="5"/>
  <c r="I420" i="5"/>
  <c r="H422" i="5"/>
  <c r="I422" i="5"/>
  <c r="H424" i="5"/>
  <c r="I424" i="5"/>
  <c r="H426" i="5"/>
  <c r="I426" i="5"/>
  <c r="H428" i="5"/>
  <c r="I428" i="5"/>
  <c r="H430" i="5"/>
  <c r="I430" i="5"/>
  <c r="H432" i="5"/>
  <c r="I432" i="5"/>
  <c r="H434" i="5"/>
  <c r="I434" i="5"/>
  <c r="H436" i="5"/>
  <c r="I436" i="5"/>
  <c r="H438" i="5"/>
  <c r="I438" i="5"/>
  <c r="H440" i="5"/>
  <c r="I440" i="5"/>
  <c r="H442" i="5"/>
  <c r="I442" i="5"/>
  <c r="H444" i="5"/>
  <c r="I444" i="5"/>
  <c r="H446" i="5"/>
  <c r="I446" i="5"/>
  <c r="H448" i="5"/>
  <c r="I448" i="5"/>
  <c r="H450" i="5"/>
  <c r="I450" i="5"/>
  <c r="H452" i="5"/>
  <c r="I452" i="5"/>
  <c r="H454" i="5"/>
  <c r="I454" i="5"/>
  <c r="H456" i="5"/>
  <c r="I456" i="5"/>
  <c r="H458" i="5"/>
  <c r="I458" i="5"/>
  <c r="H460" i="5"/>
  <c r="I460" i="5"/>
  <c r="H462" i="5"/>
  <c r="I462" i="5"/>
  <c r="H464" i="5"/>
  <c r="I464" i="5"/>
  <c r="I360" i="5"/>
  <c r="H360" i="5"/>
  <c r="H354" i="5"/>
  <c r="H275" i="5"/>
  <c r="I275" i="5"/>
  <c r="H277" i="5"/>
  <c r="I277" i="5"/>
  <c r="H279" i="5"/>
  <c r="I279" i="5"/>
  <c r="H281" i="5"/>
  <c r="I281" i="5"/>
  <c r="H283" i="5"/>
  <c r="I283" i="5"/>
  <c r="H285" i="5"/>
  <c r="I285" i="5"/>
  <c r="H287" i="5"/>
  <c r="I287" i="5"/>
  <c r="H289" i="5"/>
  <c r="I289" i="5"/>
  <c r="H291" i="5"/>
  <c r="I291" i="5"/>
  <c r="H293" i="5"/>
  <c r="I293" i="5"/>
  <c r="H295" i="5"/>
  <c r="I295" i="5"/>
  <c r="H297" i="5"/>
  <c r="I297" i="5"/>
  <c r="H299" i="5"/>
  <c r="I299" i="5"/>
  <c r="H301" i="5"/>
  <c r="I301" i="5"/>
  <c r="H303" i="5"/>
  <c r="I303" i="5"/>
  <c r="H305" i="5"/>
  <c r="I305" i="5"/>
  <c r="H307" i="5"/>
  <c r="I307" i="5"/>
  <c r="H309" i="5"/>
  <c r="I309" i="5"/>
  <c r="H311" i="5"/>
  <c r="I311" i="5"/>
  <c r="H313" i="5"/>
  <c r="I313" i="5"/>
  <c r="H315" i="5"/>
  <c r="I315" i="5"/>
  <c r="H317" i="5"/>
  <c r="I317" i="5"/>
  <c r="H319" i="5"/>
  <c r="I319" i="5"/>
  <c r="H321" i="5"/>
  <c r="I321" i="5"/>
  <c r="H323" i="5"/>
  <c r="I323" i="5"/>
  <c r="H325" i="5"/>
  <c r="I325" i="5"/>
  <c r="H327" i="5"/>
  <c r="I327" i="5"/>
  <c r="H329" i="5"/>
  <c r="I329" i="5"/>
  <c r="H331" i="5"/>
  <c r="I331" i="5"/>
  <c r="H333" i="5"/>
  <c r="I333" i="5"/>
  <c r="H335" i="5"/>
  <c r="I335" i="5"/>
  <c r="H337" i="5"/>
  <c r="I337" i="5"/>
  <c r="H339" i="5"/>
  <c r="I339" i="5"/>
  <c r="H341" i="5"/>
  <c r="I341" i="5"/>
  <c r="H343" i="5"/>
  <c r="I343" i="5"/>
  <c r="H345" i="5"/>
  <c r="I345" i="5"/>
  <c r="H347" i="5"/>
  <c r="I347" i="5"/>
  <c r="H349" i="5"/>
  <c r="I349" i="5"/>
  <c r="H351" i="5"/>
  <c r="I351" i="5"/>
  <c r="H353" i="5"/>
  <c r="I353" i="5"/>
  <c r="I273" i="5"/>
  <c r="H273" i="5"/>
  <c r="I267" i="5"/>
  <c r="H267" i="5"/>
  <c r="H255" i="5"/>
  <c r="H257" i="5"/>
  <c r="I257" i="5"/>
  <c r="H259" i="5"/>
  <c r="I259" i="5"/>
  <c r="H261" i="5"/>
  <c r="I261" i="5"/>
  <c r="H263" i="5"/>
  <c r="I263" i="5"/>
  <c r="H265" i="5"/>
  <c r="I265" i="5"/>
  <c r="I255" i="5"/>
  <c r="H248" i="5"/>
  <c r="I157" i="5"/>
  <c r="H157" i="5"/>
  <c r="I155" i="5"/>
  <c r="H155" i="5"/>
  <c r="H159" i="5"/>
  <c r="I159" i="5"/>
  <c r="H161" i="5"/>
  <c r="I161" i="5"/>
  <c r="H163" i="5"/>
  <c r="I163" i="5"/>
  <c r="H165" i="5"/>
  <c r="I165" i="5"/>
  <c r="H167" i="5"/>
  <c r="I167" i="5"/>
  <c r="H169" i="5"/>
  <c r="I169" i="5"/>
  <c r="H171" i="5"/>
  <c r="I171" i="5"/>
  <c r="H173" i="5"/>
  <c r="I173" i="5"/>
  <c r="H175" i="5"/>
  <c r="I175" i="5"/>
  <c r="H177" i="5"/>
  <c r="I177" i="5"/>
  <c r="H179" i="5"/>
  <c r="I179" i="5"/>
  <c r="H181" i="5"/>
  <c r="I181" i="5"/>
  <c r="H183" i="5"/>
  <c r="I183" i="5"/>
  <c r="H185" i="5"/>
  <c r="I185" i="5"/>
  <c r="H186" i="5"/>
  <c r="I186" i="5"/>
  <c r="H187" i="5"/>
  <c r="I187" i="5"/>
  <c r="H189" i="5"/>
  <c r="I189" i="5"/>
  <c r="H191" i="5"/>
  <c r="I191" i="5"/>
  <c r="H193" i="5"/>
  <c r="I193" i="5"/>
  <c r="H195" i="5"/>
  <c r="I195" i="5"/>
  <c r="H199" i="5"/>
  <c r="I199" i="5"/>
  <c r="H201" i="5"/>
  <c r="I201" i="5"/>
  <c r="H203" i="5"/>
  <c r="I203" i="5"/>
  <c r="H205" i="5"/>
  <c r="I205" i="5"/>
  <c r="H207" i="5"/>
  <c r="I207" i="5"/>
  <c r="H209" i="5"/>
  <c r="I209" i="5"/>
  <c r="H211" i="5"/>
  <c r="I211" i="5"/>
  <c r="H213" i="5"/>
  <c r="I213" i="5"/>
  <c r="H215" i="5"/>
  <c r="I215" i="5"/>
  <c r="H217" i="5"/>
  <c r="I217" i="5"/>
  <c r="H219" i="5"/>
  <c r="I219" i="5"/>
  <c r="H221" i="5"/>
  <c r="I221" i="5"/>
  <c r="H223" i="5"/>
  <c r="I223" i="5"/>
  <c r="H225" i="5"/>
  <c r="I225" i="5"/>
  <c r="H227" i="5"/>
  <c r="I227" i="5"/>
  <c r="H229" i="5"/>
  <c r="I229" i="5"/>
  <c r="H231" i="5"/>
  <c r="I231" i="5"/>
  <c r="H233" i="5"/>
  <c r="I233" i="5"/>
  <c r="H235" i="5"/>
  <c r="I235" i="5"/>
  <c r="H237" i="5"/>
  <c r="I237" i="5"/>
  <c r="H239" i="5"/>
  <c r="I239" i="5"/>
  <c r="H240" i="5"/>
  <c r="I240" i="5"/>
  <c r="H242" i="5"/>
  <c r="I242" i="5"/>
  <c r="H244" i="5"/>
  <c r="I244" i="5"/>
  <c r="H246" i="5"/>
  <c r="I246" i="5"/>
  <c r="I148" i="5"/>
  <c r="H148" i="5"/>
  <c r="I147" i="5"/>
  <c r="H147" i="5"/>
  <c r="I145" i="5"/>
  <c r="H145" i="5"/>
  <c r="I138" i="5"/>
  <c r="H138" i="5"/>
  <c r="I86" i="5"/>
  <c r="H86" i="5"/>
  <c r="I84" i="5"/>
  <c r="H84" i="5"/>
  <c r="H88" i="5"/>
  <c r="I88" i="5"/>
  <c r="H90" i="5"/>
  <c r="I90" i="5"/>
  <c r="H93" i="5"/>
  <c r="I93" i="5"/>
  <c r="H95" i="5"/>
  <c r="I95" i="5"/>
  <c r="H97" i="5"/>
  <c r="I97" i="5"/>
  <c r="H99" i="5"/>
  <c r="I99" i="5"/>
  <c r="H101" i="5"/>
  <c r="I101" i="5"/>
  <c r="H103" i="5"/>
  <c r="I103" i="5"/>
  <c r="H105" i="5"/>
  <c r="I105" i="5"/>
  <c r="H107" i="5"/>
  <c r="I107" i="5"/>
  <c r="H109" i="5"/>
  <c r="I109" i="5"/>
  <c r="H111" i="5"/>
  <c r="I111" i="5"/>
  <c r="H113" i="5"/>
  <c r="I113" i="5"/>
  <c r="H115" i="5"/>
  <c r="I115" i="5"/>
  <c r="H117" i="5"/>
  <c r="I117" i="5"/>
  <c r="H119" i="5"/>
  <c r="I119" i="5"/>
  <c r="H121" i="5"/>
  <c r="I121" i="5"/>
  <c r="H123" i="5"/>
  <c r="I123" i="5"/>
  <c r="H125" i="5"/>
  <c r="I125" i="5"/>
  <c r="H127" i="5"/>
  <c r="I127" i="5"/>
  <c r="H129" i="5"/>
  <c r="I129" i="5"/>
  <c r="H131" i="5"/>
  <c r="I131" i="5"/>
  <c r="H132" i="5"/>
  <c r="I132" i="5"/>
  <c r="H134" i="5"/>
  <c r="I134" i="5"/>
  <c r="H136" i="5"/>
  <c r="I136" i="5"/>
  <c r="I77" i="5"/>
  <c r="H77" i="5"/>
  <c r="H46" i="5"/>
  <c r="I46" i="5"/>
  <c r="H42" i="5"/>
  <c r="H29" i="5"/>
  <c r="I29" i="5"/>
  <c r="H31" i="5"/>
  <c r="I31" i="5"/>
  <c r="H33" i="5"/>
  <c r="I33" i="5"/>
  <c r="H36" i="5"/>
  <c r="I36" i="5"/>
  <c r="H38" i="5"/>
  <c r="I38" i="5"/>
  <c r="H40" i="5"/>
  <c r="I40" i="5"/>
  <c r="I42" i="5"/>
  <c r="H44" i="5"/>
  <c r="I44" i="5"/>
  <c r="H48" i="5"/>
  <c r="I48" i="5"/>
  <c r="H50" i="5"/>
  <c r="I50" i="5"/>
  <c r="H52" i="5"/>
  <c r="I52" i="5"/>
  <c r="H54" i="5"/>
  <c r="I54" i="5"/>
  <c r="H56" i="5"/>
  <c r="I56" i="5"/>
  <c r="H58" i="5"/>
  <c r="I58" i="5"/>
  <c r="H60" i="5"/>
  <c r="I60" i="5"/>
  <c r="H62" i="5"/>
  <c r="I62" i="5"/>
  <c r="H64" i="5"/>
  <c r="I64" i="5"/>
  <c r="H66" i="5"/>
  <c r="I66" i="5"/>
  <c r="H68" i="5"/>
  <c r="I68" i="5"/>
  <c r="H70" i="5"/>
  <c r="I70" i="5"/>
  <c r="H72" i="5"/>
  <c r="I72" i="5"/>
  <c r="H74" i="5"/>
  <c r="I74" i="5"/>
  <c r="H76" i="5"/>
  <c r="I76" i="5"/>
  <c r="I27" i="5"/>
  <c r="H27" i="5"/>
  <c r="I25" i="5"/>
  <c r="H25" i="5"/>
  <c r="I23" i="5"/>
  <c r="H23" i="5"/>
  <c r="H75" i="2"/>
  <c r="H82" i="2"/>
  <c r="H76" i="2"/>
  <c r="E10" i="6"/>
  <c r="H17" i="2"/>
  <c r="H18" i="2"/>
  <c r="I80" i="2"/>
  <c r="I77" i="2"/>
  <c r="I76" i="2"/>
  <c r="I75" i="2"/>
  <c r="H80" i="2"/>
  <c r="H77" i="2"/>
  <c r="I67" i="2"/>
  <c r="I70" i="2" s="1"/>
  <c r="I64" i="2"/>
  <c r="H67" i="2"/>
  <c r="H64" i="2"/>
  <c r="H70" i="2" s="1"/>
  <c r="I59" i="2"/>
  <c r="I58" i="2"/>
  <c r="I57" i="2"/>
  <c r="H58" i="2"/>
  <c r="H57" i="2"/>
  <c r="H59" i="2" s="1"/>
  <c r="I52" i="2"/>
  <c r="I51" i="2"/>
  <c r="I49" i="2"/>
  <c r="I48" i="2"/>
  <c r="I46" i="2"/>
  <c r="I45" i="2"/>
  <c r="I44" i="2"/>
  <c r="I43" i="2"/>
  <c r="H52" i="2"/>
  <c r="H51" i="2"/>
  <c r="H49" i="2"/>
  <c r="H48" i="2"/>
  <c r="H46" i="2"/>
  <c r="H45" i="2"/>
  <c r="H44" i="2"/>
  <c r="H43" i="2"/>
  <c r="I36" i="2"/>
  <c r="I34" i="2"/>
  <c r="I31" i="2"/>
  <c r="I30" i="2"/>
  <c r="I29" i="2"/>
  <c r="H36" i="2"/>
  <c r="H34" i="2"/>
  <c r="H31" i="2"/>
  <c r="H30" i="2"/>
  <c r="H29" i="2"/>
  <c r="H23" i="2"/>
  <c r="H22" i="2"/>
  <c r="I17" i="2"/>
  <c r="I18" i="2" s="1"/>
  <c r="H58" i="1"/>
  <c r="H39" i="1"/>
  <c r="E21" i="1"/>
  <c r="H335" i="1"/>
  <c r="I282" i="1"/>
  <c r="H282" i="1"/>
  <c r="H269" i="1"/>
  <c r="H240" i="1"/>
  <c r="I203" i="1"/>
  <c r="H203" i="1"/>
  <c r="I195" i="1"/>
  <c r="I193" i="1"/>
  <c r="I191" i="1"/>
  <c r="I188" i="1"/>
  <c r="I186" i="1"/>
  <c r="I183" i="1"/>
  <c r="I181" i="1"/>
  <c r="H198" i="1"/>
  <c r="H195" i="1"/>
  <c r="H193" i="1"/>
  <c r="H191" i="1"/>
  <c r="H188" i="1"/>
  <c r="H186" i="1"/>
  <c r="H183" i="1"/>
  <c r="H181" i="1"/>
  <c r="I175" i="1"/>
  <c r="I174" i="1"/>
  <c r="I172" i="1"/>
  <c r="I171" i="1"/>
  <c r="I168" i="1"/>
  <c r="I164" i="1"/>
  <c r="I161" i="1"/>
  <c r="I159" i="1"/>
  <c r="I157" i="1"/>
  <c r="I155" i="1"/>
  <c r="I153" i="1"/>
  <c r="H175" i="1"/>
  <c r="H174" i="1"/>
  <c r="H172" i="1"/>
  <c r="H171" i="1"/>
  <c r="H168" i="1"/>
  <c r="H164" i="1"/>
  <c r="H161" i="1"/>
  <c r="H159" i="1"/>
  <c r="H157" i="1"/>
  <c r="H155" i="1"/>
  <c r="H153" i="1"/>
  <c r="I146" i="1"/>
  <c r="I143" i="1"/>
  <c r="I141" i="1"/>
  <c r="I140" i="1"/>
  <c r="I137" i="1"/>
  <c r="I134" i="1"/>
  <c r="I131" i="1"/>
  <c r="H146" i="1"/>
  <c r="H143" i="1"/>
  <c r="H141" i="1"/>
  <c r="H140" i="1"/>
  <c r="H137" i="1"/>
  <c r="H134" i="1"/>
  <c r="H131" i="1"/>
  <c r="I124" i="1"/>
  <c r="I121" i="1"/>
  <c r="I118" i="1"/>
  <c r="I115" i="1"/>
  <c r="I112" i="1"/>
  <c r="I110" i="1"/>
  <c r="I107" i="1"/>
  <c r="I105" i="1"/>
  <c r="I103" i="1"/>
  <c r="I101" i="1"/>
  <c r="I100" i="1"/>
  <c r="H121" i="1"/>
  <c r="H118" i="1"/>
  <c r="H115" i="1"/>
  <c r="H112" i="1"/>
  <c r="H110" i="1"/>
  <c r="H107" i="1"/>
  <c r="H105" i="1"/>
  <c r="H103" i="1"/>
  <c r="H101" i="1"/>
  <c r="H100" i="1"/>
  <c r="I92" i="1"/>
  <c r="I95" i="1" s="1"/>
  <c r="I89" i="1"/>
  <c r="H92" i="1"/>
  <c r="H89" i="1"/>
  <c r="H95" i="1" s="1"/>
  <c r="I81" i="1"/>
  <c r="I79" i="1"/>
  <c r="I77" i="1"/>
  <c r="I76" i="1"/>
  <c r="I75" i="1"/>
  <c r="I74" i="1"/>
  <c r="I73" i="1"/>
  <c r="I72" i="1"/>
  <c r="I71" i="1"/>
  <c r="I70" i="1"/>
  <c r="H81" i="1"/>
  <c r="H79" i="1"/>
  <c r="H77" i="1"/>
  <c r="H76" i="1"/>
  <c r="H75" i="1"/>
  <c r="H74" i="1"/>
  <c r="H73" i="1"/>
  <c r="H72" i="1"/>
  <c r="H71" i="1"/>
  <c r="H70" i="1"/>
  <c r="H65" i="1"/>
  <c r="H64" i="1"/>
  <c r="H63" i="1"/>
  <c r="I65" i="1"/>
  <c r="I64" i="1"/>
  <c r="E10" i="1" s="1"/>
  <c r="I63" i="1"/>
  <c r="I58" i="1"/>
  <c r="I57" i="1"/>
  <c r="I56" i="1"/>
  <c r="I55" i="1"/>
  <c r="I54" i="1"/>
  <c r="I53" i="1"/>
  <c r="I52" i="1"/>
  <c r="I51" i="1"/>
  <c r="H57" i="1"/>
  <c r="H56" i="1"/>
  <c r="H55" i="1"/>
  <c r="H54" i="1"/>
  <c r="H53" i="1"/>
  <c r="H52" i="1"/>
  <c r="H51" i="1"/>
  <c r="H46" i="1"/>
  <c r="I44" i="1"/>
  <c r="H44" i="1"/>
  <c r="I38" i="1"/>
  <c r="I37" i="1"/>
  <c r="I36" i="1"/>
  <c r="I35" i="1"/>
  <c r="I34" i="1"/>
  <c r="I33" i="1"/>
  <c r="H38" i="1"/>
  <c r="H37" i="1"/>
  <c r="H36" i="1"/>
  <c r="H35" i="1"/>
  <c r="H34" i="1"/>
  <c r="H33" i="1"/>
  <c r="I26" i="1"/>
  <c r="H26" i="1"/>
  <c r="H28" i="1" s="1"/>
  <c r="D6" i="1" s="1"/>
  <c r="I46" i="1"/>
  <c r="I28" i="1"/>
  <c r="E6" i="1" s="1"/>
  <c r="H24" i="2" l="1"/>
  <c r="E9" i="5"/>
  <c r="D9" i="5"/>
  <c r="I82" i="2"/>
  <c r="I53" i="2"/>
  <c r="H53" i="2"/>
  <c r="I39" i="2"/>
  <c r="H39" i="2"/>
  <c r="I198" i="1"/>
  <c r="I176" i="1"/>
  <c r="H176" i="1"/>
  <c r="I148" i="1"/>
  <c r="H148" i="1"/>
  <c r="H124" i="1"/>
  <c r="I83" i="1"/>
  <c r="H83" i="1"/>
  <c r="D10" i="1"/>
  <c r="I39" i="1"/>
  <c r="D7" i="1"/>
  <c r="I333" i="1" l="1"/>
  <c r="H333" i="1"/>
  <c r="D15" i="5" l="1"/>
  <c r="E15" i="5"/>
  <c r="A133" i="5"/>
  <c r="D34" i="1" l="1"/>
  <c r="D51" i="1"/>
  <c r="I281" i="1" l="1"/>
  <c r="H281" i="1"/>
  <c r="H238" i="1" l="1"/>
  <c r="I238" i="1"/>
  <c r="H239" i="1"/>
  <c r="I239" i="1"/>
  <c r="A578" i="5" l="1"/>
  <c r="A576" i="5"/>
  <c r="A574" i="5"/>
  <c r="A572" i="5"/>
  <c r="A570" i="5"/>
  <c r="A505" i="5"/>
  <c r="A503" i="5"/>
  <c r="A501" i="5"/>
  <c r="A499" i="5"/>
  <c r="A497" i="5"/>
  <c r="A495" i="5"/>
  <c r="A493" i="5"/>
  <c r="A492" i="5"/>
  <c r="A490" i="5"/>
  <c r="A488" i="5"/>
  <c r="A486" i="5"/>
  <c r="A485" i="5"/>
  <c r="A483" i="5"/>
  <c r="A481" i="5"/>
  <c r="A479" i="5"/>
  <c r="A477" i="5"/>
  <c r="A475" i="5"/>
  <c r="A473" i="5"/>
  <c r="A471" i="5"/>
  <c r="A463" i="5"/>
  <c r="A461" i="5"/>
  <c r="A459" i="5"/>
  <c r="A457" i="5"/>
  <c r="A455" i="5"/>
  <c r="A453" i="5"/>
  <c r="A451" i="5"/>
  <c r="A449" i="5"/>
  <c r="A447" i="5"/>
  <c r="A445" i="5"/>
  <c r="A443" i="5"/>
  <c r="A441" i="5"/>
  <c r="A439" i="5"/>
  <c r="A437" i="5"/>
  <c r="A435" i="5"/>
  <c r="A433" i="5"/>
  <c r="A431" i="5"/>
  <c r="A429" i="5"/>
  <c r="A427" i="5"/>
  <c r="A425" i="5"/>
  <c r="A423" i="5"/>
  <c r="A421" i="5"/>
  <c r="A419" i="5"/>
  <c r="A417" i="5"/>
  <c r="A415" i="5"/>
  <c r="A413" i="5"/>
  <c r="A411" i="5"/>
  <c r="A409" i="5"/>
  <c r="A407" i="5"/>
  <c r="A405" i="5"/>
  <c r="A403" i="5"/>
  <c r="A401" i="5"/>
  <c r="A399" i="5"/>
  <c r="A397" i="5"/>
  <c r="A395" i="5"/>
  <c r="A393" i="5"/>
  <c r="A391" i="5"/>
  <c r="A389" i="5"/>
  <c r="A387" i="5"/>
  <c r="A385" i="5"/>
  <c r="A383" i="5"/>
  <c r="A381" i="5"/>
  <c r="A379" i="5"/>
  <c r="A377" i="5"/>
  <c r="A375" i="5"/>
  <c r="A373" i="5"/>
  <c r="A371" i="5"/>
  <c r="A369" i="5"/>
  <c r="A367" i="5"/>
  <c r="A365" i="5"/>
  <c r="A363" i="5"/>
  <c r="A361" i="5"/>
  <c r="A336" i="5"/>
  <c r="A334" i="5"/>
  <c r="A332" i="5"/>
  <c r="A330" i="5"/>
  <c r="A328" i="5"/>
  <c r="A326" i="5"/>
  <c r="A324" i="5"/>
  <c r="D323" i="5"/>
  <c r="D325" i="5" s="1"/>
  <c r="A322" i="5"/>
  <c r="A320" i="5"/>
  <c r="A318" i="5"/>
  <c r="A316" i="5"/>
  <c r="D315" i="5"/>
  <c r="A314" i="5"/>
  <c r="A312" i="5"/>
  <c r="A310" i="5"/>
  <c r="A308" i="5"/>
  <c r="A306" i="5"/>
  <c r="A304" i="5"/>
  <c r="A302" i="5"/>
  <c r="A300" i="5"/>
  <c r="A298" i="5"/>
  <c r="A296" i="5"/>
  <c r="A294" i="5"/>
  <c r="D293" i="5"/>
  <c r="A292" i="5"/>
  <c r="D291" i="5"/>
  <c r="A290" i="5"/>
  <c r="D289" i="5"/>
  <c r="A288" i="5"/>
  <c r="A286" i="5"/>
  <c r="A284" i="5"/>
  <c r="A282" i="5"/>
  <c r="A280" i="5"/>
  <c r="A278" i="5"/>
  <c r="A276" i="5"/>
  <c r="A274" i="5"/>
  <c r="A266" i="5"/>
  <c r="A264" i="5"/>
  <c r="A262" i="5"/>
  <c r="A260" i="5"/>
  <c r="A258" i="5"/>
  <c r="D257" i="5"/>
  <c r="A256" i="5"/>
  <c r="A238" i="5"/>
  <c r="D237" i="5"/>
  <c r="A236" i="5"/>
  <c r="D235" i="5"/>
  <c r="A234" i="5"/>
  <c r="D233" i="5"/>
  <c r="A232" i="5"/>
  <c r="D231" i="5"/>
  <c r="A230" i="5"/>
  <c r="D229" i="5"/>
  <c r="A228" i="5"/>
  <c r="D227" i="5"/>
  <c r="A226" i="5"/>
  <c r="A224" i="5"/>
  <c r="A222" i="5"/>
  <c r="A220" i="5"/>
  <c r="A218" i="5"/>
  <c r="A216" i="5"/>
  <c r="A214" i="5"/>
  <c r="A212" i="5"/>
  <c r="A210" i="5"/>
  <c r="A208" i="5"/>
  <c r="A206" i="5"/>
  <c r="A204" i="5"/>
  <c r="A202" i="5"/>
  <c r="A200" i="5"/>
  <c r="A198" i="5"/>
  <c r="A197" i="5"/>
  <c r="A196" i="5"/>
  <c r="A194" i="5"/>
  <c r="A192" i="5"/>
  <c r="D191" i="5"/>
  <c r="A190" i="5"/>
  <c r="A188" i="5"/>
  <c r="A186" i="5"/>
  <c r="A184" i="5"/>
  <c r="A182" i="5"/>
  <c r="A180" i="5"/>
  <c r="A178" i="5"/>
  <c r="A176" i="5"/>
  <c r="A174" i="5"/>
  <c r="A172" i="5"/>
  <c r="A170" i="5"/>
  <c r="A168" i="5"/>
  <c r="A166" i="5"/>
  <c r="A164" i="5"/>
  <c r="A162" i="5"/>
  <c r="A160" i="5"/>
  <c r="A158" i="5"/>
  <c r="A156" i="5"/>
  <c r="D155" i="5"/>
  <c r="A154" i="5"/>
  <c r="A146" i="5"/>
  <c r="A130" i="5"/>
  <c r="A128" i="5"/>
  <c r="A118" i="5"/>
  <c r="A114" i="5"/>
  <c r="A110" i="5"/>
  <c r="A108" i="5"/>
  <c r="A102" i="5"/>
  <c r="A100" i="5"/>
  <c r="A98" i="5"/>
  <c r="A96" i="5"/>
  <c r="D95" i="5"/>
  <c r="D97" i="5" s="1"/>
  <c r="A94" i="5"/>
  <c r="A92" i="5"/>
  <c r="A91" i="5"/>
  <c r="A89" i="5"/>
  <c r="A87" i="5"/>
  <c r="A85" i="5"/>
  <c r="I83" i="5"/>
  <c r="H83" i="5"/>
  <c r="A83" i="5"/>
  <c r="A75" i="5"/>
  <c r="A73" i="5"/>
  <c r="A71" i="5"/>
  <c r="A67" i="5"/>
  <c r="A65" i="5"/>
  <c r="A59" i="5"/>
  <c r="A55" i="5"/>
  <c r="A53" i="5"/>
  <c r="A43" i="5"/>
  <c r="A41" i="5"/>
  <c r="A35" i="5"/>
  <c r="A34" i="5"/>
  <c r="A32" i="5"/>
  <c r="A30" i="5"/>
  <c r="A28" i="5"/>
  <c r="A26" i="5"/>
  <c r="A24" i="5"/>
  <c r="I22" i="5"/>
  <c r="H22" i="5"/>
  <c r="I465" i="5" l="1"/>
  <c r="E13" i="5" s="1"/>
  <c r="E16" i="5"/>
  <c r="E7" i="5"/>
  <c r="I506" i="5"/>
  <c r="E14" i="5" s="1"/>
  <c r="D14" i="5"/>
  <c r="D7" i="5"/>
  <c r="D13" i="5"/>
  <c r="D16" i="5"/>
  <c r="D99" i="5"/>
  <c r="D317" i="5"/>
  <c r="D319" i="5" s="1"/>
  <c r="D261" i="5"/>
  <c r="D327" i="5"/>
  <c r="D259" i="5"/>
  <c r="A23" i="5"/>
  <c r="E8" i="5" l="1"/>
  <c r="D10" i="5"/>
  <c r="D8" i="5"/>
  <c r="I248" i="5"/>
  <c r="E10" i="5" s="1"/>
  <c r="E11" i="5"/>
  <c r="D11" i="5"/>
  <c r="A25" i="5"/>
  <c r="I354" i="5" l="1"/>
  <c r="A27" i="5"/>
  <c r="E12" i="5" l="1"/>
  <c r="E17" i="5" s="1"/>
  <c r="D12" i="6" s="1"/>
  <c r="D12" i="5"/>
  <c r="D17" i="5" s="1"/>
  <c r="C12" i="6" s="1"/>
  <c r="A29" i="5"/>
  <c r="E12" i="6" l="1"/>
  <c r="A31" i="5"/>
  <c r="A33" i="5" l="1"/>
  <c r="A36" i="5" l="1"/>
  <c r="A38" i="5" l="1"/>
  <c r="A40" i="5" l="1"/>
  <c r="A42" i="5" s="1"/>
  <c r="A44" i="5" s="1"/>
  <c r="A46" i="5" s="1"/>
  <c r="A48" i="5" s="1"/>
  <c r="A50" i="5" s="1"/>
  <c r="A52" i="5" s="1"/>
  <c r="A54" i="5" s="1"/>
  <c r="A56" i="5" s="1"/>
  <c r="A58" i="5" s="1"/>
  <c r="A60" i="5" s="1"/>
  <c r="A62" i="5" s="1"/>
  <c r="A64" i="5" s="1"/>
  <c r="A66" i="5" s="1"/>
  <c r="A68" i="5" s="1"/>
  <c r="A70" i="5" s="1"/>
  <c r="A72" i="5" s="1"/>
  <c r="A74" i="5" s="1"/>
  <c r="A76" i="5" s="1"/>
  <c r="A84" i="5" s="1"/>
  <c r="A86" i="5" s="1"/>
  <c r="A88" i="5" s="1"/>
  <c r="A90" i="5" l="1"/>
  <c r="E71" i="3"/>
  <c r="E61" i="3"/>
  <c r="E60" i="3"/>
  <c r="E59" i="3"/>
  <c r="E58" i="3"/>
  <c r="E57" i="3"/>
  <c r="E47" i="3"/>
  <c r="I26" i="3"/>
  <c r="E13" i="3" l="1"/>
  <c r="J102" i="3"/>
  <c r="E12" i="3" s="1"/>
  <c r="J26" i="3"/>
  <c r="E7" i="3" s="1"/>
  <c r="D13" i="3"/>
  <c r="A93" i="5"/>
  <c r="D9" i="3"/>
  <c r="D7" i="3"/>
  <c r="D8" i="3"/>
  <c r="E8" i="3"/>
  <c r="D11" i="3"/>
  <c r="D12" i="3"/>
  <c r="J53" i="3"/>
  <c r="E9" i="3" s="1"/>
  <c r="D10" i="3" l="1"/>
  <c r="D14" i="3" s="1"/>
  <c r="C13" i="6" s="1"/>
  <c r="J79" i="3"/>
  <c r="E11" i="3" s="1"/>
  <c r="A95" i="5"/>
  <c r="J64" i="3"/>
  <c r="E10" i="3" s="1"/>
  <c r="E14" i="3" l="1"/>
  <c r="D13" i="6" s="1"/>
  <c r="E13" i="6" s="1"/>
  <c r="A97" i="5"/>
  <c r="I23" i="2"/>
  <c r="I22" i="2"/>
  <c r="I24" i="2" s="1"/>
  <c r="E6" i="2"/>
  <c r="D6" i="2"/>
  <c r="I331" i="1"/>
  <c r="H331" i="1"/>
  <c r="I328" i="1"/>
  <c r="H328" i="1"/>
  <c r="I325" i="1"/>
  <c r="H325" i="1"/>
  <c r="I322" i="1"/>
  <c r="H322" i="1"/>
  <c r="I319" i="1"/>
  <c r="H319" i="1"/>
  <c r="I317" i="1"/>
  <c r="H317" i="1"/>
  <c r="I315" i="1"/>
  <c r="H315" i="1"/>
  <c r="I313" i="1"/>
  <c r="H313" i="1"/>
  <c r="I311" i="1"/>
  <c r="H311" i="1"/>
  <c r="I309" i="1"/>
  <c r="H309" i="1"/>
  <c r="I307" i="1"/>
  <c r="H307" i="1"/>
  <c r="I305" i="1"/>
  <c r="H305" i="1"/>
  <c r="I304" i="1"/>
  <c r="H304" i="1"/>
  <c r="I301" i="1"/>
  <c r="H301" i="1"/>
  <c r="I298" i="1"/>
  <c r="H298" i="1"/>
  <c r="I295" i="1"/>
  <c r="H295" i="1"/>
  <c r="I292" i="1"/>
  <c r="H292" i="1"/>
  <c r="I290" i="1"/>
  <c r="H290" i="1"/>
  <c r="I288" i="1"/>
  <c r="H288" i="1"/>
  <c r="I280" i="1"/>
  <c r="H280" i="1"/>
  <c r="I279" i="1"/>
  <c r="H279" i="1"/>
  <c r="I278" i="1"/>
  <c r="H278" i="1"/>
  <c r="I275" i="1"/>
  <c r="H275" i="1"/>
  <c r="I266" i="1"/>
  <c r="H266" i="1"/>
  <c r="I263" i="1"/>
  <c r="H263" i="1"/>
  <c r="I260" i="1"/>
  <c r="H260" i="1"/>
  <c r="I257" i="1"/>
  <c r="H257" i="1"/>
  <c r="I254" i="1"/>
  <c r="H254" i="1"/>
  <c r="I251" i="1"/>
  <c r="H251" i="1"/>
  <c r="I248" i="1"/>
  <c r="H248" i="1"/>
  <c r="I245" i="1"/>
  <c r="H245" i="1"/>
  <c r="I235" i="1"/>
  <c r="H235" i="1"/>
  <c r="I232" i="1"/>
  <c r="H232" i="1"/>
  <c r="I230" i="1"/>
  <c r="H230" i="1"/>
  <c r="I227" i="1"/>
  <c r="H227" i="1"/>
  <c r="I224" i="1"/>
  <c r="H224" i="1"/>
  <c r="I221" i="1"/>
  <c r="H221" i="1"/>
  <c r="I218" i="1"/>
  <c r="H218" i="1"/>
  <c r="I215" i="1"/>
  <c r="H215" i="1"/>
  <c r="I212" i="1"/>
  <c r="H212" i="1"/>
  <c r="I209" i="1"/>
  <c r="H209" i="1"/>
  <c r="I206" i="1"/>
  <c r="H206" i="1"/>
  <c r="I204" i="1"/>
  <c r="H204" i="1"/>
  <c r="E8" i="1"/>
  <c r="D8" i="1"/>
  <c r="D7" i="2" l="1"/>
  <c r="D16" i="1"/>
  <c r="D8" i="2"/>
  <c r="E8" i="2"/>
  <c r="E7" i="2"/>
  <c r="D17" i="1"/>
  <c r="E12" i="1"/>
  <c r="E14" i="1"/>
  <c r="E16" i="1"/>
  <c r="D9" i="1"/>
  <c r="D21" i="1" s="1"/>
  <c r="E13" i="1"/>
  <c r="D12" i="1"/>
  <c r="D13" i="1"/>
  <c r="I240" i="1"/>
  <c r="E17" i="1" s="1"/>
  <c r="E19" i="1"/>
  <c r="D10" i="2"/>
  <c r="D11" i="2"/>
  <c r="E11" i="2"/>
  <c r="E12" i="2"/>
  <c r="D15" i="1"/>
  <c r="D19" i="1"/>
  <c r="D20" i="1"/>
  <c r="D14" i="1"/>
  <c r="E7" i="1"/>
  <c r="D11" i="1"/>
  <c r="E9" i="1"/>
  <c r="E11" i="1"/>
  <c r="E15" i="1"/>
  <c r="I269" i="1"/>
  <c r="E18" i="1" s="1"/>
  <c r="I335" i="1"/>
  <c r="E20" i="1" s="1"/>
  <c r="E9" i="2"/>
  <c r="E10" i="2"/>
  <c r="D12" i="2"/>
  <c r="D9" i="2"/>
  <c r="D18" i="1"/>
  <c r="A99" i="5"/>
  <c r="E13" i="2" l="1"/>
  <c r="D11" i="6" s="1"/>
  <c r="D15" i="6" s="1"/>
  <c r="D13" i="2"/>
  <c r="C11" i="6" s="1"/>
  <c r="C10" i="6"/>
  <c r="D10" i="6"/>
  <c r="A101" i="5"/>
  <c r="C15" i="6" l="1"/>
  <c r="E11" i="6"/>
  <c r="E15" i="6" s="1"/>
  <c r="E17" i="6" s="1"/>
  <c r="E19" i="6" s="1"/>
  <c r="E21" i="6" s="1"/>
  <c r="A103" i="5"/>
  <c r="A105" i="5" s="1"/>
  <c r="A107" i="5" s="1"/>
  <c r="A109" i="5" s="1"/>
  <c r="A111" i="5" s="1"/>
  <c r="A113" i="5" s="1"/>
  <c r="A115" i="5" s="1"/>
  <c r="A117" i="5" s="1"/>
  <c r="A119" i="5" s="1"/>
  <c r="A121" i="5" s="1"/>
  <c r="A123" i="5" s="1"/>
  <c r="A125" i="5" s="1"/>
  <c r="A127" i="5" s="1"/>
  <c r="A129" i="5" s="1"/>
  <c r="A131" i="5" s="1"/>
  <c r="A132" i="5" s="1"/>
  <c r="A134" i="5" s="1"/>
  <c r="A136" i="5" s="1"/>
  <c r="A145" i="5" l="1"/>
  <c r="A147" i="5" s="1"/>
  <c r="A155" i="5" l="1"/>
  <c r="A157" i="5" s="1"/>
  <c r="A159" i="5" s="1"/>
  <c r="A161" i="5" s="1"/>
  <c r="A163" i="5" s="1"/>
  <c r="A165" i="5" s="1"/>
  <c r="A167" i="5" s="1"/>
  <c r="A169" i="5" s="1"/>
  <c r="A171" i="5" s="1"/>
  <c r="A173" i="5" s="1"/>
  <c r="A175" i="5" s="1"/>
  <c r="A177" i="5" s="1"/>
  <c r="A179" i="5" s="1"/>
  <c r="A181" i="5" s="1"/>
  <c r="A183" i="5" s="1"/>
  <c r="A185" i="5" s="1"/>
  <c r="A187" i="5" s="1"/>
  <c r="A189" i="5" s="1"/>
  <c r="A191" i="5" s="1"/>
  <c r="A193" i="5" s="1"/>
  <c r="A195" i="5" s="1"/>
  <c r="A199" i="5" s="1"/>
  <c r="A201" i="5" s="1"/>
  <c r="A203" i="5" s="1"/>
  <c r="A205" i="5" s="1"/>
  <c r="A207" i="5" s="1"/>
  <c r="A209" i="5" s="1"/>
  <c r="A211" i="5" s="1"/>
  <c r="A213" i="5" s="1"/>
  <c r="A215" i="5" s="1"/>
  <c r="A217" i="5" s="1"/>
  <c r="A219" i="5" s="1"/>
  <c r="A221" i="5" s="1"/>
  <c r="A223" i="5" s="1"/>
  <c r="A225" i="5" s="1"/>
  <c r="A227" i="5" s="1"/>
  <c r="A229" i="5" s="1"/>
  <c r="A231" i="5" s="1"/>
  <c r="A233" i="5" s="1"/>
  <c r="A235" i="5" s="1"/>
  <c r="A237" i="5" s="1"/>
  <c r="A239" i="5" s="1"/>
  <c r="A240" i="5" l="1"/>
  <c r="A242" i="5" s="1"/>
  <c r="A244" i="5" s="1"/>
  <c r="A246" i="5" s="1"/>
  <c r="A255" i="5" l="1"/>
  <c r="A257" i="5" s="1"/>
  <c r="A259" i="5" s="1"/>
  <c r="A261" i="5" s="1"/>
  <c r="A263" i="5" s="1"/>
  <c r="A265" i="5" s="1"/>
  <c r="A273" i="5" s="1"/>
  <c r="A275" i="5" s="1"/>
  <c r="A277" i="5" s="1"/>
  <c r="A279" i="5" s="1"/>
  <c r="A281" i="5" s="1"/>
  <c r="A283" i="5" s="1"/>
  <c r="A285" i="5" s="1"/>
  <c r="A287" i="5" s="1"/>
  <c r="A289" i="5" s="1"/>
  <c r="A291" i="5" s="1"/>
  <c r="A293" i="5" s="1"/>
  <c r="A295" i="5" s="1"/>
  <c r="A297" i="5" s="1"/>
  <c r="A299" i="5" s="1"/>
  <c r="A301" i="5" s="1"/>
  <c r="A303" i="5" s="1"/>
  <c r="A305" i="5" s="1"/>
  <c r="A307" i="5" s="1"/>
  <c r="A309" i="5" s="1"/>
  <c r="A311" i="5" s="1"/>
  <c r="A313" i="5" s="1"/>
  <c r="A315" i="5" s="1"/>
  <c r="A317" i="5" s="1"/>
  <c r="A319" i="5" s="1"/>
  <c r="A321" i="5" s="1"/>
  <c r="A323" i="5" s="1"/>
  <c r="A325" i="5" s="1"/>
  <c r="A327" i="5" s="1"/>
  <c r="A329" i="5" s="1"/>
  <c r="A331" i="5" s="1"/>
  <c r="A333" i="5" s="1"/>
  <c r="A335" i="5" s="1"/>
  <c r="A337" i="5" l="1"/>
  <c r="A339" i="5" s="1"/>
  <c r="A341" i="5" s="1"/>
  <c r="A343" i="5" s="1"/>
  <c r="A345" i="5" s="1"/>
  <c r="A347" i="5" s="1"/>
  <c r="A349" i="5" s="1"/>
  <c r="A351" i="5" s="1"/>
  <c r="A353" i="5" s="1"/>
  <c r="A360" i="5" l="1"/>
  <c r="A362" i="5" s="1"/>
  <c r="A364" i="5" s="1"/>
  <c r="A366" i="5" s="1"/>
  <c r="A368" i="5" s="1"/>
  <c r="A370" i="5" s="1"/>
  <c r="A372" i="5" s="1"/>
  <c r="A374" i="5" s="1"/>
  <c r="A376" i="5" s="1"/>
  <c r="A378" i="5" s="1"/>
  <c r="A380" i="5" s="1"/>
  <c r="A382" i="5" s="1"/>
  <c r="A384" i="5" s="1"/>
  <c r="A386" i="5" s="1"/>
  <c r="A388" i="5" s="1"/>
  <c r="A390" i="5" s="1"/>
  <c r="A392" i="5" s="1"/>
  <c r="A394" i="5" s="1"/>
  <c r="A396" i="5" s="1"/>
  <c r="A398" i="5" s="1"/>
  <c r="A400" i="5" s="1"/>
  <c r="A402" i="5" s="1"/>
  <c r="A404" i="5" s="1"/>
  <c r="A406" i="5" s="1"/>
  <c r="A408" i="5" s="1"/>
  <c r="A410" i="5" s="1"/>
  <c r="A412" i="5" s="1"/>
  <c r="A414" i="5" s="1"/>
  <c r="A416" i="5" s="1"/>
  <c r="A418" i="5" s="1"/>
  <c r="A420" i="5" s="1"/>
  <c r="A422" i="5" s="1"/>
  <c r="A424" i="5" s="1"/>
  <c r="A426" i="5" s="1"/>
  <c r="A428" i="5" s="1"/>
  <c r="A430" i="5" s="1"/>
  <c r="A432" i="5" s="1"/>
  <c r="A434" i="5" s="1"/>
  <c r="A436" i="5" s="1"/>
  <c r="A438" i="5" s="1"/>
  <c r="A440" i="5" s="1"/>
  <c r="A442" i="5" s="1"/>
  <c r="A444" i="5" s="1"/>
  <c r="A446" i="5" s="1"/>
  <c r="A448" i="5" s="1"/>
  <c r="A450" i="5" s="1"/>
  <c r="A452" i="5" s="1"/>
  <c r="A454" i="5" s="1"/>
  <c r="A456" i="5" s="1"/>
  <c r="A458" i="5" s="1"/>
  <c r="A460" i="5" s="1"/>
  <c r="A462" i="5" s="1"/>
  <c r="A464" i="5" s="1"/>
  <c r="A472" i="5" s="1"/>
  <c r="A474" i="5" s="1"/>
  <c r="A476" i="5" s="1"/>
  <c r="A478" i="5" s="1"/>
  <c r="A480" i="5" s="1"/>
  <c r="A482" i="5" s="1"/>
  <c r="A484" i="5" s="1"/>
  <c r="A487" i="5" s="1"/>
  <c r="A489" i="5" s="1"/>
  <c r="A491" i="5" s="1"/>
  <c r="A494" i="5" s="1"/>
  <c r="A496" i="5" s="1"/>
  <c r="A498" i="5" s="1"/>
  <c r="A500" i="5" s="1"/>
  <c r="A502" i="5" s="1"/>
  <c r="A504" i="5" l="1"/>
  <c r="A571" i="5" s="1"/>
  <c r="A573" i="5" s="1"/>
  <c r="A575" i="5" s="1"/>
  <c r="A577" i="5" s="1"/>
  <c r="A579" i="5" s="1"/>
</calcChain>
</file>

<file path=xl/sharedStrings.xml><?xml version="1.0" encoding="utf-8"?>
<sst xmlns="http://schemas.openxmlformats.org/spreadsheetml/2006/main" count="2050" uniqueCount="881">
  <si>
    <t>Munkanem megnevezése</t>
  </si>
  <si>
    <t>Anyag összege</t>
  </si>
  <si>
    <t>Díj összege</t>
  </si>
  <si>
    <t>Felvonulási létesítmények</t>
  </si>
  <si>
    <t>Zsaluzás és állványozás</t>
  </si>
  <si>
    <t>Költségtérítések</t>
  </si>
  <si>
    <t>Irtás, föld- és sziklamunka</t>
  </si>
  <si>
    <t>Síkalapozás</t>
  </si>
  <si>
    <t>Helyszíni beton és vasbeton munka</t>
  </si>
  <si>
    <t>Falazás és egyéb kőművesmunka</t>
  </si>
  <si>
    <t>Vakolás és rabicolás</t>
  </si>
  <si>
    <t>Szárazépítés</t>
  </si>
  <si>
    <t>Hideg- és melegburkolatok készítése, aljzat előkészítés</t>
  </si>
  <si>
    <t>Bádogozás</t>
  </si>
  <si>
    <t>Fa- és műanyag szerkezet elhelyezése</t>
  </si>
  <si>
    <t>Fém nyílászáró és épületlakatos-szerkezet elhelyezése</t>
  </si>
  <si>
    <t>Felületképzés</t>
  </si>
  <si>
    <t>Szigetelés</t>
  </si>
  <si>
    <t>Összesen:</t>
  </si>
  <si>
    <t>Ssz.</t>
  </si>
  <si>
    <t>Tételszám</t>
  </si>
  <si>
    <t>Tétel szövege</t>
  </si>
  <si>
    <t>Menny.</t>
  </si>
  <si>
    <t>Egység</t>
  </si>
  <si>
    <t>Anyag egységár</t>
  </si>
  <si>
    <t>Díj egységre</t>
  </si>
  <si>
    <t>Anyag összesen</t>
  </si>
  <si>
    <t>Díj összesen</t>
  </si>
  <si>
    <t>Felvonulási organizációs munkák</t>
  </si>
  <si>
    <t>db</t>
  </si>
  <si>
    <t>Munkanem összesen:</t>
  </si>
  <si>
    <t>FELVONULÁSI LÉTESÍTMÉNYEK</t>
  </si>
  <si>
    <t>15-001-1</t>
  </si>
  <si>
    <t>Sávalap egyoldalas zsaluzása fa zsaluzattal, max. 0,8 m magasságig</t>
  </si>
  <si>
    <t>m2</t>
  </si>
  <si>
    <t>15-002-1.2.2</t>
  </si>
  <si>
    <t>Kétoldali falzsaluzás függőleges vagy ferde sík felülettel, szerelt táblás zsaluzattal, kézzel mozgatva, 3,01-6 m magasság között</t>
  </si>
  <si>
    <t>15-003-2.1.2.2.1</t>
  </si>
  <si>
    <t>Oszlopzsaluzás, állandó keresztmetszetű, négyszögű, szerelt táblás zsaluzattal, kézzel mozgatva, kitámasztással, 3,01-6 m magasság között, 100 cm oldalméret felett</t>
  </si>
  <si>
    <t>15-004-1.1.2.2</t>
  </si>
  <si>
    <t>Bordáslemez zsaluzása, alátámasztó állvánnyal, födémzsaluzattal, zsaluhéj táblákkal borítva, 3,01-4 m magasság között</t>
  </si>
  <si>
    <t>Homlokzati állvány építése, helyszínen tartása, bontása</t>
  </si>
  <si>
    <t>Belső állványzat építése, helyszínen tartása, bontása</t>
  </si>
  <si>
    <t>ZSALUZÁS ÉS ÁLVÁNYOZÁS</t>
  </si>
  <si>
    <t>ÖSSZESÍTŐ</t>
  </si>
  <si>
    <t>19-010-1.11.1.1</t>
  </si>
  <si>
    <t>Általános teendők megvalósulás szakaszában, ellenőrző mérések, épületek műszeres kitűzése</t>
  </si>
  <si>
    <t>KÖLTSÉGTÉRÍTÉSEK</t>
  </si>
  <si>
    <t>21-003-7.1.2.1</t>
  </si>
  <si>
    <t>m3</t>
  </si>
  <si>
    <t>21-004-5.1.1.1</t>
  </si>
  <si>
    <t>Tükörkészítés tömörítés nélkül, sík felületen gépi erővel, kiegészítő kézi munkával talajosztály: I-IV.</t>
  </si>
  <si>
    <t>21-008-2.1.2</t>
  </si>
  <si>
    <t>Tömörítés bármely tömörítési osztályban gépi erővel, nagy felületen, tömörségi fok: 90%</t>
  </si>
  <si>
    <t>21-011-1.2.2</t>
  </si>
  <si>
    <t>Fejtett föld felrakása szállítóeszközre, géppel, talajosztály V-VII.</t>
  </si>
  <si>
    <t>21-011-7.2-0120723</t>
  </si>
  <si>
    <t>Feltöltések alap- és lábazati falak közé és alagsori vagy alá nem pincézett földszinti padozatok alá, az anyag szétterítésével, mozgatásával, kézi döngöléssel, osztályozatlan kavicsból Természetes szemmegoszlású kavics, THK  0/32 Q-TT, Ártánd</t>
  </si>
  <si>
    <t>21-011-11.7</t>
  </si>
  <si>
    <t>Építési törmelék gépkocsival való elszállítása, lerakása, lerakóhelyi díjjal,</t>
  </si>
  <si>
    <t>IRTÁS, FÖLD- ÉS SZIKLAMUNKA</t>
  </si>
  <si>
    <t>23-003-2-0242210</t>
  </si>
  <si>
    <t>23-003-11.1-0112210</t>
  </si>
  <si>
    <t>SÍKALAPOZÁS</t>
  </si>
  <si>
    <t>31-001-1.2.1-0220955</t>
  </si>
  <si>
    <t>Betonacél helyszíni szerelése  függőleges vagy vízszintes tartószerkezetbe, bordás betonacélból, 4-10 mm átmérő között FERALPI hidegen húzott bordás betonacél, 6 m-es szálban, B500B  8 mm</t>
  </si>
  <si>
    <t>t</t>
  </si>
  <si>
    <t>31-001-1.2.1-0220956</t>
  </si>
  <si>
    <t>Betonacél helyszíni szerelése  függőleges vagy vízszintes tartószerkezetbe, bordás betonacélból, 4-10 mm átmérő között FERALPI hidegen húzott bordás betonacél, 6 m-es szálban, B500B  10 mm</t>
  </si>
  <si>
    <t>31-001-1.2.2-0221002</t>
  </si>
  <si>
    <t>Betonacél helyszíni szerelése  függőleges vagy vízszintes tartószerkezetbe, bordás betonacélból, 12-20 mm átmérő között FERALPI bordás betonacél, 6 m-es szálban, B500B  12 mm</t>
  </si>
  <si>
    <t>31-001-1.2.2-0221003</t>
  </si>
  <si>
    <t>Betonacél helyszíni szerelése  függőleges vagy vízszintes tartószerkezetbe, bordás betonacélból, 12-20 mm átmérő között FERALPI bordás betonacél, 6 m-es szálban, B500B  16 mm</t>
  </si>
  <si>
    <t>Betonacél helyszíni szerelése  függőleges vagy vízszintes tartószerkezetbe, bordás betonacélból, 12-20 mm átmérő között FERALPI bordás betonacél, 6 m-es szálban, B500B  20 mm</t>
  </si>
  <si>
    <t>31-011-1.1-0130410</t>
  </si>
  <si>
    <t>31-011-1.2-0130410</t>
  </si>
  <si>
    <t>31-011-21.2.2.3-0250410</t>
  </si>
  <si>
    <t>Oszlop, pillér készítése, vasbetonból, téglalap vagy íves keresztmetszettel, 1:4 arányig,  X0v(H), XC1, XC2, XC3, XF2, XF3, XF4, XC2-XD2-XF1, XC3-XD2-XF1 környezeti osztályú, kissé képlékeny vagy képlékeny konzisztenciájú betonból, betonszivattyús</t>
  </si>
  <si>
    <t>31-021-4.3.2-0250410</t>
  </si>
  <si>
    <t>Sík vagy alulbordás vasbeton lemez készítése, 15°-os hajlásszögig, X0v(H), XC1, XC2, XC3 környezeti osztályú, kissé képlékeny vagy képlékeny konzisztenciájú betonból, betonszivattyús technológiával, vibrátoros tömörítéssel, 12 cm vastagság felett C30/37 -</t>
  </si>
  <si>
    <t>31-021-10.11.1.3-0250410</t>
  </si>
  <si>
    <t>24 mm, m = 7,0 finomsági modulussal</t>
  </si>
  <si>
    <t>HELYSZÍNI BETON ÉS VASBETON MUNKÁK</t>
  </si>
  <si>
    <t>33-001-1.1.2.3.1.2.2-0127581</t>
  </si>
  <si>
    <t>Teherhordó és kitöltő falazat készítése, égetett agyag-kerámia termékekből, nútféderes elemekből, 300 mm falvastagságban, 300x250x240 vagy 300×250×238 mm-es méretű kézi falazóblokkból, falazó, meszes cementhabarcsba falazva POROTHERM 30 K nútféderes kézi</t>
  </si>
  <si>
    <t>falazóblokk, 300x250x238 mm, M 2,5 (Hf30-cm) falazó, meszes cementhabarcs</t>
  </si>
  <si>
    <t>33-011-1.2.1.3.1.1.2-1120061</t>
  </si>
  <si>
    <t>Válaszfal építése, pórusbeton termékekből, normál elemekből, 150 mm falvastagságban, 600x200x150 mm-es méretű kézi falazóelemből (fugavastagság 10 mm), falazó, meszes cementhabarcsba falazva YTONG válaszfalelem, Pve jelű,600x200x150 mm M 2,5 (Hf30-cm)</t>
  </si>
  <si>
    <t>falazó, meszes cementhabarcs</t>
  </si>
  <si>
    <t>FALAZÁS ÉS EGYÉB KŐMŰVES MUNKA</t>
  </si>
  <si>
    <t>36-002-1</t>
  </si>
  <si>
    <t>Felület portalanítása, előnedvesítése porlasztott vízsugárral, vakolás előtt</t>
  </si>
  <si>
    <t>36-002-4-0154201</t>
  </si>
  <si>
    <t>Vékonyvakolat alapozók felhordása, kézi erővel Sto-Putzgrund natur, töltött, pigmentált, diszperziós közbenső vakolat, 00801-118</t>
  </si>
  <si>
    <t>36-002-11.1-0412852</t>
  </si>
  <si>
    <t>Tapadóhíd képzése gyári zsákos gúzanyaggal, kézi erővel LB-Knauf KONTAKT VS gúzoló, Csz: K00301101</t>
  </si>
  <si>
    <t>36-003-1.1.1.1.1-0414710</t>
  </si>
  <si>
    <t>Oldalfalvakolat készítése, kézi felhordással, zsákos kiszerelésű szárazhabarcsból, sima, normál mész-cement vakolat, 1 cm vastagságban LB-Knauf PRÉMIUM kézi alapvakolat, Cikkszám: K00215011</t>
  </si>
  <si>
    <t>36-003-11.1-0414720</t>
  </si>
  <si>
    <t>Oldalfalvakolat vagy mennyezet vakolat simítása, előkevert gyári szárazhabarcsból, 5 mm vastagságig, kézi felhordással  (a gyártó által megadott kg/m²/mm rétegvastagsággal) LB-Knauf SIMULTÁN külső, belső kvarchomokos símító 4 kg/m² 4 mm-es</t>
  </si>
  <si>
    <t>rétegvastagságnál</t>
  </si>
  <si>
    <t>36-005-1.1.1.1.1-0414710</t>
  </si>
  <si>
    <t>Homlokzati alapvakolat réteg készítése kézi felhordással, előkevert normál szárazhabarcsból, sima, normál mész-cement vakolat, 2 cm vastagságban LB-Knauf PRÉMIUM kézi alapvakolat, Cikkszám: K00215011</t>
  </si>
  <si>
    <t>36-005-3.1-0414720</t>
  </si>
  <si>
    <t xml:space="preserve">Vakolat simítása, előkevert gyári szárazhabarcsból, vékonyvakolatok, homlokzatfestékek alá, 4 mm vastagságig kézi felhordással (a gyártó által megadott kg/m²/mm rétegvastagsággal) LB-Knauf SIMULTÁN külső, belső kvarchomokos símító 4 mm vastagságban, </t>
  </si>
  <si>
    <t>Csz: 236081</t>
  </si>
  <si>
    <t>36-005-21.2.6.2-0154272</t>
  </si>
  <si>
    <t>Vékonyvakolatok, színvakolatok felhordása alapozott, előkészített felületre, vödrös kiszerelésű anyagból, szilikon vékonyvakolat készítése, egy rétegben, 1,5-2,5 mm-es szemcsemérettel StoLotusan K 1,5 mm C1 színcsoport (C2 és C3 szín egyedi felárral),</t>
  </si>
  <si>
    <t>kapart felületű, öntisztuló, mikro-szilikonos vékonyvakolat (Lotus-effekt®), 04790-002</t>
  </si>
  <si>
    <t>36-051-6.2.1-0149064</t>
  </si>
  <si>
    <t>Kültéri vakolóprofilok elhelyezése, utólagos (táblás) hőszigetelő rendszerhez (EPS), polisztirol,PVC,alumínium,rozsdam.acél,horg.acél, üvegszövet, 30 - 160 mm hőszigeteléshez, pozitív sarkokra MASTERPLAST Thermomaster PVC élvédő 10+10 cm üvegszövet</t>
  </si>
  <si>
    <t>m</t>
  </si>
  <si>
    <t>hálóval, Cikkszám: 0107-10100000</t>
  </si>
  <si>
    <t>36-051-6.2.3-0192509</t>
  </si>
  <si>
    <t>Kültéri vakolóprofilok elhelyezése, utólagos (táblás) hőszigetelő rendszerhez (EPS), rozsdamentes acélból, alumíniumból, 30 - 160 mm hőszigeteléshez, lábazati indító profilok egyenes falakhoz THERMOMASTER UL, kültéri lábazati indító profil egyenes falhoz</t>
  </si>
  <si>
    <t>120 mm utólagos hőszigeteléshez, alumínium, Cikkszám: 0110-0L120000</t>
  </si>
  <si>
    <t>VAKOLÁS ÉS RABICOLÁS</t>
  </si>
  <si>
    <t>39-001-3.1.3-0120012</t>
  </si>
  <si>
    <t>CW fém vázszerkezetre szerelt válaszfal 2 x 2 rtg. normál, 12,5 mm vtg. gipszkarton borítással, hőszigeteléssel, csavarfejek és illesztések glettelve (Q2), dupla 2xCW 100-06 mm vtg. tartóvázzal RIGIPS normál építőlemez RB 12,5 mm, ásványi szálas</t>
  </si>
  <si>
    <t>hőszigetelés Szükséges helyeken impregnált építőlemezzel!</t>
  </si>
  <si>
    <t>39-003-2.1.1.1.1-2210200</t>
  </si>
  <si>
    <t>Szerelt gipszkarton álmennyezet azonos szintbeli fém vázszerkezetre (egysoros kivitel), csavarfejek és illesztések alapglettelve (Q2 minőségben),  nem látszó bordázattal, 50 cm bordatávolsággal (CD50/27), 10 m² összefüggő felületig, 1 rtg. normál 12,5 mm</t>
  </si>
  <si>
    <t>vtg. gipszkarton borítással KNAUF A 13 normál építőlemez, 12,5 mm HRAK 1250/2000, direkt függesztővel, Cikksz: 31307120</t>
  </si>
  <si>
    <t>39-003-2.1.1.2.1-2210211</t>
  </si>
  <si>
    <t>Szerelt gipszkarton álmennyezet azonos szintbeli fém vázszerkezetre (egysoros kivitel), csavarfejek és illesztések alapglettelve (Q2 minőségben),  nem látszó bordázattal, 50 cm bordatávolsággal (CD50/27), 10 m² összefüggő felületig, 1 rtg. impregnált</t>
  </si>
  <si>
    <t>12,5 mm vtg. gipszkarton borítással KNAUF HA 13 impregnált építőlemez, 12,5 mm HRAK 1250/2000, direkt függesztővel, Cikkszám: 36307120</t>
  </si>
  <si>
    <t>39-003-21.7.1.2</t>
  </si>
  <si>
    <t>Kiegészítő és mellékmunkák, felár kerek nyílás kialakítására, ásványi vagy gipsz álmennyezetben, átmérőtől függően Ø 101-200 mm között</t>
  </si>
  <si>
    <t>39-003-21.8.5</t>
  </si>
  <si>
    <t>Kiegészítő és mellékmunkák, felár téglalap nyílás kialakítására, egy- vagy kétrétegű gipszkarton borításban, mérettől függően 0,161-0,36 m² között</t>
  </si>
  <si>
    <t>39-004-1.2.1.1-0211021</t>
  </si>
  <si>
    <t>Látszóbordás függesztett álmennyezet szerelése, L falszegéllyel, 24 mm talpszélességű fő és kereszt tartószerkezettel, ásványi anyagú betételemek elhelyezésével, 60x60 cm-es raszterben ARMSTRONG CIRRUS 95 RH BOARD lap, 600x 600x15 mm Meglévő</t>
  </si>
  <si>
    <t>vázsszerkezetre szerelt új lapok</t>
  </si>
  <si>
    <t>39-004-3.3.1.1-0211263</t>
  </si>
  <si>
    <t>Álmennyezet építése önhordó folyosói rendszerben, rejtett bordákkal 24 mm talpszélességű kereszttartókkal, L falszegéllyel, 30 cm széles panelek esetén, 150-180 cm laphosszig ARMSTRONG ULTIMA dB 95 RH SL2 lap, 1500x300x19 mm</t>
  </si>
  <si>
    <t>SZÁRAZÉPÍTÉS</t>
  </si>
  <si>
    <t>42-011-1.1.1.1-0216002</t>
  </si>
  <si>
    <t>Fal-, pillér és oszlopburkolat hordozószerkezetének felületelőkészítése beltérben, tégla, beton és vakolt alapfelületen, felületelőkészítő alapozó és tapadóhíd felhordása egy rétegben MUREXIN LF 1 mélyalapozó</t>
  </si>
  <si>
    <t>42-011-1.1.1.2-0314002</t>
  </si>
  <si>
    <t>Fal-, pillér és oszlopburkolat hordozószerkezetének felületelőkészítése beltérben, tégla, beton és vakolt alapfelületen, kenhető víz- és páraszigetelés felhordása egy rétegben,  hajlaterősítő szalag elhelyezésével MUREXIN 1 KS folyékonyfólia</t>
  </si>
  <si>
    <t>42-011-2.1.1.1-0216002</t>
  </si>
  <si>
    <t>Padlóburkolat hordozószerkezetének felületelőkészítése beltérben, beton alapfelületen felületelőkészítő alapozó és tapadóhíd felhordása egy rétegben MUREXIN LF 1 mélyalapozó</t>
  </si>
  <si>
    <t>42-011-2.1.1.2-0314002</t>
  </si>
  <si>
    <t>Padlóburkolat hordozószerkezetének felületelőkészítése beltérben, beton alapfelületen kenhető víz- és páraszigetelés felhordása egy rétegben,  hajlaterősítő szalag elhelyezésével MUREXIN 1 KS folyékonyfólia</t>
  </si>
  <si>
    <t>42-012-1.1.1.2.1.1-0313021</t>
  </si>
  <si>
    <t>Fal-, pillér-, oszlopburkolat készítése beltérben, tégla, beton, vakolt alapfelületen, gres, kőporcelán lappal, kötésben vagy hálósan, 3-5 mm vtg. ragasztóba rakva, 1-10 mm fugaszélességgel, 20x20 - 40x40 cm közötti lapmérettel MAPEI Keraflex Light S1</t>
  </si>
  <si>
    <t>C2TE S1 cementkötésű ragasztóhabarcs, szürke, Ultracolor Plus fugázó, fehér</t>
  </si>
  <si>
    <t>42-022-1.1.1.2.1.1-0313020</t>
  </si>
  <si>
    <t>Padlóburkolat készítése, beltérben, tégla, beton, vakolt alapfelületen, padló burkoló lappal, kötésben vagy hálósan, 3-5 mm vtg. ragasztóba rakva, 1-10 mm fugaszélességgel, 20x20 - 40x40 cm közötti lapmérettel MAPEI Keraflex Easy C2E cementkötésű</t>
  </si>
  <si>
    <t>ragasztóhabarcs, szürke, Kerapoxy IEG epoxigyanta fugázó, cementszürke</t>
  </si>
  <si>
    <t>42-041-1.1.1-0311049</t>
  </si>
  <si>
    <t>Újonnan készült aljzat kiegyenlítése rugalmas burkolat alá,  parketta és laminált padló úsztatott fektetéshez, (átlagos igénybevétel) szabványos cementesztrich és betonpadló felület előkészítése, 3 mm vastagságban MUREXIN Standard aljzatkiegyenlítő +</t>
  </si>
  <si>
    <t>MUREXIN D1 alapozó, M 522 ragasztó alá</t>
  </si>
  <si>
    <t>42-042-11.7-0312176</t>
  </si>
  <si>
    <t>PVC burkolat fektetése kiegyenlített aljzatra, tömör, heterogén PVC-lemezből (ragasztó anyag külön tételben kiírva) P1 jelű</t>
  </si>
  <si>
    <t>42-042-11.9-0311043</t>
  </si>
  <si>
    <t>PVC burkolat fektetése kiegyenlített aljzatra, ajánlott ragasztó PVC burkolat fektetéséhez (a ragasztás ideje a burkolási tételeknél szerepel) MUREXIN D 390 univerzális ragasztó</t>
  </si>
  <si>
    <t>42-042-31.1.2</t>
  </si>
  <si>
    <t>Lábazat kialakítása, PVC-burkolatból, saját anyagából felhajtva,  PVC-profilba bújtatva</t>
  </si>
  <si>
    <t>42-043-1.3</t>
  </si>
  <si>
    <t>MDF falburkolat ragasztása falra F1 jelű</t>
  </si>
  <si>
    <t>HIDEG ÉS MELEGBURKOLATOK KÉSZÍTÉSE</t>
  </si>
  <si>
    <t>43-002-1.2-0144002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</si>
  <si>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</si>
  <si>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43-002-2.2-0144022</t>
  </si>
  <si>
    <t>Függőereszcsatorna kiegészítő szerelvények elhelyezése,  félkörszelvényű, bármilyen kiterített szélességben, színes műanyag bevonatú horganyzott acéllemezből PREFA antracit ereszcsatorna belső szöglet, hossz: 300 mm, horganyzott acél + Elite</t>
  </si>
  <si>
    <t>bevonat, standard színben</t>
  </si>
  <si>
    <t>43-002-2.2-0144281</t>
  </si>
  <si>
    <t>Függőereszcsatorna kiegészítő szerelvények elhelyezése,  félkörszelvényű, bármilyen kiterített szélességben, színes műanyag bevonatú horganyzott acéllemezből PREFA antracit csatornatartó bepattintós rögzítéssel, hossz: 196 mm, porszórt</t>
  </si>
  <si>
    <t>43-002-2.2-0144325</t>
  </si>
  <si>
    <t>Függőereszcsatorna kiegészítő szerelvények elhelyezése,  félkörszelvényű, bármilyen kiterített szélességben, színes műanyag bevonatú horganyzott acéllemezből PREFA antracit ereszcsatorna betorkolócsonk, horganyzott acél + Elite bevonat, standard</t>
  </si>
  <si>
    <t>színben</t>
  </si>
  <si>
    <t>43-002-11.2-0144012</t>
  </si>
  <si>
    <t>Lefolyócső szerelése kör keresztmetszettel, bármilyen kiterített szélességgel, színes műanyagbevonatú horganyzott acéllemezből PREFA antracit körszelvényű lefolyócső egyik végén szűkítve, horganyzott acél + Elite bevonat, standard színben</t>
  </si>
  <si>
    <t>43-003-8.2.1-0144465</t>
  </si>
  <si>
    <t>Ablak- vagy szemöldökpárkány színes műanyagbevonatú horganyzott acéllemezből, 50 cm kiterített szélességig PREFA antracit alsó (ablak) párkánylemez Lv. 0,5 mm, 150 mm széles, 2 m hosszú, Classic matt bevonattal, standard színben</t>
  </si>
  <si>
    <t>43-003-10.1.2.2-0993254</t>
  </si>
  <si>
    <t>Kétvízorros falfedés, egyenesvonalú kivitelben, színes műanyagbevonatú horganyzott acéllemezből, 51-100 cm kiterített szélességig PREFA antracit, 0,5 mm vtg., kiterített szélesség:</t>
  </si>
  <si>
    <t>601-650 mm</t>
  </si>
  <si>
    <t>BÁDOGOZÁS</t>
  </si>
  <si>
    <t>44-000-1.2</t>
  </si>
  <si>
    <t>Fa vagy műanyag nyílászáró szerkezetek bontása, ajtó, ablak vagy kapu, 2,01-4,00 m² között</t>
  </si>
  <si>
    <t>m²</t>
  </si>
  <si>
    <t>44-011-1.1.2-0167498</t>
  </si>
  <si>
    <t>Műanyag kültéri nyílászárók elhelyezése előre kihagyott falnyílásba, hőszigetelt, fokozott légzárású bejárati ajtó, tömítés nélkül (szerelvényezve, finom beállítással), 10,00 m kerület felett KT-01 konszignáció szerint, mérete: 240 x 240+30 cm</t>
  </si>
  <si>
    <t>44-012-1.1.2.7.1-0221876</t>
  </si>
  <si>
    <t>Műanyag kültéri nyílászárók, hőszigetelt, fokozott légzárású ablak elhelyezése előre kihagyott falnyílásba, tömítés nélkül (szerelvényezve, finombeállítással), 4,00 m kerület felett hatkamrás profil, egyszárnyú, bukó-nyíló REHAU GENEO PHZ szálerősítéses</t>
  </si>
  <si>
    <t>44-012-1.1.2.7.1-0221877</t>
  </si>
  <si>
    <t>44-012-1.1.2.7.1-0221878</t>
  </si>
  <si>
    <t>44-012-1.1.2.7.1-0221879</t>
  </si>
  <si>
    <t>44-012-1.1.2.7.1-0221880</t>
  </si>
  <si>
    <t>44-012-1.1.2.7.1-0221881</t>
  </si>
  <si>
    <t>44-012-1.1.2.7.1-0221882</t>
  </si>
  <si>
    <t>44-012-1.1.2.7.1-0221883</t>
  </si>
  <si>
    <t>44-012-1.1.2.7.1-0221884</t>
  </si>
  <si>
    <t>44-012-1.1.2.7.2-0221836</t>
  </si>
  <si>
    <t>Műanyag kültéri nyílászárók, hőszigetelt, fokozott légzárású ablak elhelyezése előre kihagyott falnyílásba, tömítés nélkül (szerelvényezve, finombeállítással), 4,00 m kerület felett hatkamrás profil, egyszárnyú, bukó REHAU GENEO PHZ szálerősítéses profilú</t>
  </si>
  <si>
    <t>44-012-1.1.2.7.2-0221837</t>
  </si>
  <si>
    <t>Tokozott könyökkaros napellenzők elhelyezése</t>
  </si>
  <si>
    <t>Beltéri rolós árnyékoló elhelyezése</t>
  </si>
  <si>
    <t>FA- ÉS MŰANYAG SZERKEZETEK ELHELYEZÉSE</t>
  </si>
  <si>
    <t>45-001-1.1.1.1-0134639</t>
  </si>
  <si>
    <t>Beltéri ajtók, alapozott acél ajtótok elhelyezése, blokktok szerelésével, falcolt ajtólaphoz EPDM tömítőprofillal, 1000x2000-2500x2250 mm névleges méretig Hörmann blokktok, MW100mm, 30mm padlóbeállással, kétszárnyú, DIN névleges méret:1600 x 2100+900mm</t>
  </si>
  <si>
    <t>B-05</t>
  </si>
  <si>
    <t>45-001-1.1.1.1-0134641</t>
  </si>
  <si>
    <t>Beltéri ajtók, alapozott acél ajtótok elhelyezése, blokktok szerelésével, falcolt ajtólaphoz EPDM tömítőprofillal, 1000x2000-2500x2250 mm névleges méretig Hörmann blokktok, MW100mm, 30mm padlóbeállással, kétszárnyú, DIN névleges méret:1750/2000 x</t>
  </si>
  <si>
    <t>2125+900 mm B-02</t>
  </si>
  <si>
    <t>45-001-1.1.5.1-0134057</t>
  </si>
  <si>
    <t>Beltéri ajtók, alapozott acél ajtótok elhelyezése, befoglalótok szerelésével, Jobbos/Balos falcolt ajtólapokhoz EPDM tömítőprofillal, szerelt falak esetén, beépítés a szerelt falak építésével egyidejűleg, 150 mm falvastagságig, 625x2000-2000x2125 mm</t>
  </si>
  <si>
    <t>névleges méretig Hörmann gipszkarton befoglalótok, névleges méret:1000 x 2100+900 mm, 150 mm falvastagsághoz B-03, B-04</t>
  </si>
  <si>
    <t>45-001-2.1.1-0134091</t>
  </si>
  <si>
    <t>Beltéri ajtólapok elhelyezése, kiegészítő szerelvények nélkül, 40 mm vastag papír rácsbetétes, 3 oldalon falcolt ajtólappal, 0,6 mm vastag felületkezelt acéllemezből, 750×2000-1250x2250 mm névleges méretig, egyszárnyú tömör ajtólappal Hörmann ZK beltéri</t>
  </si>
  <si>
    <t>ajtólap, névleges méret: 1000 x 2100+900 mm, RAL 9010 színben B-03</t>
  </si>
  <si>
    <t>45-001-2.1.1-0134097</t>
  </si>
  <si>
    <t>ajtólap, névleges méret:1000 x 2100+900 mm, RAL 9010 B-04</t>
  </si>
  <si>
    <t>45-001-2.1.2-0134103</t>
  </si>
  <si>
    <t>Beltéri ajtólapok elhelyezése, kiegészítő szerelvények nélkül, 40 mm vastag papír rácsbetétes, 3 oldalon falcolt ajtólappal, 0,6 mm vastag felületkezelt acéllemezből, 1500x2000-2000x2125 mm névleges méretig, kétszárnyú tömör ajtólappal Hörmann ZK 2</t>
  </si>
  <si>
    <t>szárnyú beltéri tömör ajtólap, névleges méret:1600 x 2100+900 mm, RAL 9016 színben B-05</t>
  </si>
  <si>
    <t>45-001-2.1.2-0134105</t>
  </si>
  <si>
    <t>szárnyú beltéri tömör ajtólap, névleges méret:1750 x 2125+900 mm, RAL 9010 színben B-02</t>
  </si>
  <si>
    <t>45-001-31.1.2.1.1-0134501</t>
  </si>
  <si>
    <t>Tűzgátló ajtóelem beépítése, sarok-, gipszkarton-, falazós-, blokktokkal, tömítőprofillal, tűzgátló kilincsgarnitúrával, önzáródó kivitelben, biztonsági csapokkal, porszórt alapozással, (RAL9002) kétszárnyú kivitelben, SR390 csukássorrend szabályozóval,</t>
  </si>
  <si>
    <t>1500×2000-2500×2500 mm névleges méretig, 30 perces tűzgátlási értékkel (T30) Hörmann T30-2 OD kétszárnyú tűzgátló ajtóelem acéltokkal, fekete kilinccsel, névleges méret: 2250 x 2100+900 mm, alapozott B-01</t>
  </si>
  <si>
    <t>FÉM NYÍLÁSZÁRÓ ÉS ÉPÜLETLAKATOS SZERKEZETEK</t>
  </si>
  <si>
    <t>47-000-1.99.1.2.1.1-0218023</t>
  </si>
  <si>
    <t>Belső festéseknél felület előkészítése, részmunkák; felület glettelése zsákos kiszerelésű anyagból (alapozóval, sarokvédelemmel), bármilyen padozatú helyiségben, vakolt felületen, 1,5 mm vastagságban tagolatlan felületen Rigips Rimano 0-3 belsőtéri</t>
  </si>
  <si>
    <t>nagyszilárdságú glettelő gipsz</t>
  </si>
  <si>
    <t>47-011-15.1.1.1-0151171</t>
  </si>
  <si>
    <t>Diszperziós festés műanyag bázisú vizes-diszperziós  fehér vagy gyárilag színezett festékkel, új vagy régi lekapart, előkészített alapfelületen, vakolaton, két rétegben, tagolatlan sima felületen Héra diszperziós belső falfesték, fehér, EAN: 5995061999118</t>
  </si>
  <si>
    <t>47-021-21.1.1-0130711</t>
  </si>
  <si>
    <t>Acélfelületek közbenső festése acél nyílászáró szerkezeten, műgyanta kötőanyagú, oldószeres festékkel Trinát alapozófesték, szürke 200, EAN: 5995061765317</t>
  </si>
  <si>
    <t>47-021-31.1.1-0130431</t>
  </si>
  <si>
    <t>Acélfelületek átvonó festése acél nyílászáró szerkezeten, műgyanta kötőanyagú, oldószeres festékkel Trinát selyemfényű zománcfesték, fehér 100, EAN: 5995061563746</t>
  </si>
  <si>
    <t>Standard habbetű XPA szigetelésből, fehér színben, glettelt, csiszolt, kétrétegű UV álló festéssel.</t>
  </si>
  <si>
    <t>FELÜLETKÉPZÉS</t>
  </si>
  <si>
    <t>48-002-1.1.1.1.1-0095372</t>
  </si>
  <si>
    <t>Talajnedvesség elleni szigetelés; Bitumenes lemez szigetelés aljzatának kellősítése, egy rétegben, vízszintes felületen, oldószeres hideg bitumenmázzal (száraz felületen) BAUDER BURKOLIT V oldószeres bitumenmáz</t>
  </si>
  <si>
    <t>48-002-1.1.1.2.1-0095372</t>
  </si>
  <si>
    <t>Talajnedvesség elleni szigetelés; Bitumenes lemez szigetelés aljzatának kellősítése, egy rétegben, függőleges felületen, oldószeres hideg bitumenmázzal (száraz felületen) BAUDER BURKOLIT V oldószeres bitumenmáz</t>
  </si>
  <si>
    <t>48-002-1.3.1.2-0095324</t>
  </si>
  <si>
    <t>Talajnedvesség elleni szigetelés; Padlószigetelés, egy rétegben, minimum 4,0 mm vastag elasztomerbitumenes (SBS modifikált vagy SBS/oxidált duo) lemezzel, aljzathoz foltonként vagy sávokban olvasztásos ragasztással, átlapolásoknál teljes felületű</t>
  </si>
  <si>
    <t>hegesztéssel fektetve BAUDER PYE PV 200 S4 poliészterfátyol hordozórétegű, 4 mm névleges vastagságú elasztomerbitumenes (SBS modifikált) lemez, talkumszórás, első réteg
szigetelési irányelvek szerinti hajlatképzéssel</t>
  </si>
  <si>
    <t>48-002-1.3.1.2-0095325</t>
  </si>
  <si>
    <t>hegesztéssel fektetve BAUDER PYE G 200 S4 üvegszövet hordozórétegű, 4 mm névleges vastagságú elasztomerbitumenes (SBS modifikált) lemez, első réteg
szigetelési irányelvek szerinti hajlatképzéssel</t>
  </si>
  <si>
    <t>48-002-1.4.1.2-0095324</t>
  </si>
  <si>
    <t>Talajnedvesség elleni szigetelés; Lábazatszigetelés terepcsatlakozás felett 30 cm magasságig felvezetve, egy rétegben, minimum 4,0 mm vastag elasztomerbitumenes (SBS modifikált) lemezzel, az aljzathoz teljes felületű lángolvasztásos ragasztással, az</t>
  </si>
  <si>
    <t>átlapolásoknál teljes felületű hegesztéssel fektetve (rögzítés külön tételben) BAUDER PYE PV 200 S4 poliészterfátyol hordozórétegű, 4 mm névleges vastagságú elasztomerbitumenes (SBS modifikált) lemez, talkumszórás, első réteg</t>
  </si>
  <si>
    <t>48-002-1.4.1.2-0095325</t>
  </si>
  <si>
    <t>átlapolásoknál teljes felületű hegesztéssel fektetve (rögzítés külön tételben) BAUDER PYE G 200 S4 üvegszövet hordozórétegű, 4 mm névleges vastagságú elasztomerbitumenes (SBS modifikált) lemez, első réteg</t>
  </si>
  <si>
    <t>48-005-1.1.1.1.1-0095372</t>
  </si>
  <si>
    <t>Csapadékvíz elleni szigetelés; Bitumenes lemez szigetelés aljzatának kellősítése, egy rétegben, vízszintes felületen, oldószeres hideg bitumenmázzal (száraz felületen) BAUDER BURKOLIT V oldószeres bitumenmáz</t>
  </si>
  <si>
    <t>48-005-1.3.1.2.2-0095302</t>
  </si>
  <si>
    <t>Csapadékvíz elleni szigetelés; Egyenes rétegrendű csapadékvíz elleni szigetelés párazáró rétege, vízszintes felületen, egy rétegben, minimum 2,5 mm vastag alumíniumfólia betétes elasztomerbitumenes (SBS modifikált) lemezzel, aljzathoz foltonként vagy</t>
  </si>
  <si>
    <t>sávokban olvasztásos ragasztással, átlapolásoknál teljes felületű hegesztéssel fektetve BAUDER THERM DS 2 párazáró lemez</t>
  </si>
  <si>
    <t>48-005-1.4.1.1-0095512</t>
  </si>
  <si>
    <t>Csapadékvíz elleni szigetelés; Vízszintes felületen, egy rétegben, minimum 1,0 mm vastag lágy PVC vagy PIB lemezzel, átlapolások forrólevegős hegesztésével BAUDER THERMOFOL-U 15 szöveterősítéses, 1,5 mm vastag lágy PVC szigetelőlemez</t>
  </si>
  <si>
    <t>48-005-1.41.1.1-0095752</t>
  </si>
  <si>
    <t>Csapadékvíz elleni szigetelés; Alátét- és elválasztó rétegek beépítése, védőlemez-, műanyagfátyol-, fólia vagy műanyagfilc egy rétegben, átlapolással, rögzítés nélkül, vízszintes felületen BAUDER SV 300 védőlemez 300gr/m²</t>
  </si>
  <si>
    <t>48-007-11.1.1.1-0113055</t>
  </si>
  <si>
    <t>Lapostető hő- és hangszigetelése; Egyenes rétegrendű nemjárható lapostetőn vagy extenzív zöldtetőn,  vízszintes és függőleges felületen (rögzítés külön tételben), egy rétegben, expandált polisztirolhab hőszigetelő lemezzel AUSTROTHERM AT-N100 expandált</t>
  </si>
  <si>
    <t>polisztirolhab hőszigetelő lemez, 1000x500x200 mm</t>
  </si>
  <si>
    <t>48-007-11.11.1-0090762</t>
  </si>
  <si>
    <t>Lapostető hő- és hangszigetelése; Egyenes rétegrendű lapostetők lejtésképzése (rögzítés külön tételben), expandált polisztirolhab lemezzel ISOVER EPS 150 S 14 polisztirolhab lemez 70-150 mm, λD =0,032 (W/mK) 1000*500 mm lemezméret, egyenes él</t>
  </si>
  <si>
    <t>48-007-41.1.1.1.2-0113090</t>
  </si>
  <si>
    <t>Födém; Padló hőszigetelő anyag elhelyezése, vízszintes felületen, aljzatbeton alá, úsztató rétegként vagy talajon fekvő padlószerkezetben, expandált polisztirolhab lemezzel AUSTROTHERM AT-N200 expandált polisztirolhab hőszigetelő lemez, 1000x500x100 mm</t>
  </si>
  <si>
    <t>48-007-51.1.2-0321104</t>
  </si>
  <si>
    <t>Hőhidak hőszigetelése; bentmaradó zsaluzatként alkalmazva, fagyapot lemezzel HERAKLITH-C fagyapot szigetelőlap, 2000x600 mm, 50 mm vtg.</t>
  </si>
  <si>
    <t>48-010-1.1.2.1-0113313</t>
  </si>
  <si>
    <t>Homlokzati hőszigetelés, üvegszövetháló-erősítéssel,(mechanikai rögzítés, felületi zárás valamint kiegészítő profilok külön tételben szerepelnek), egyenes él-képzésű, normál homlokzati EPS hőszigetelő lapokkal, ragasztóporból képzett ragasztóba,</t>
  </si>
  <si>
    <t>tagolatlan, sík, függőleges falon AUSTROTHERM AT H80 homlokzati hőszigetelő lemez,1000x500x150 mm</t>
  </si>
  <si>
    <t>48-010-1.1.2.1-0113315</t>
  </si>
  <si>
    <t>tagolatlan, sík, függőleges falon AUSTROTHERM AT H80 homlokzati hőszigetelő lemez,1000x500x200 mm</t>
  </si>
  <si>
    <t>48-010-1.3.1.1-0420308</t>
  </si>
  <si>
    <t>Homlokzati hőszigetelés, üvegszövetháló-erősítéssel,(mechanikai rögzítés, felületi zárás valamint kiegészítő profilok külön tételben szerepelnek), egyenes él-képzésű, érdesített XPS hőszigetelő lapokkal, ragasztóporból képzett ragasztóba, tagolatlan,</t>
  </si>
  <si>
    <t>sík, függőleges falon Thermo-Dam Zentyss XPS zártcellás extrudált lábazati polisztirol 300 kPa, egyenes élképzés, nápolyis felület, 1250x600x150 mm, Cikkszám: ZXPS120EN</t>
  </si>
  <si>
    <t>48-010-1.3.1.1-0420309</t>
  </si>
  <si>
    <t>sík, függőleges falon Thermo-Dam Zentyss XPS zártcellás extrudált lábazati polisztirol 300 kPa, egyenes élképzés, nápolyis felület, 1250x600x200 mm, Cikkszám: ZXPS120EN</t>
  </si>
  <si>
    <t>48-010-1.6.2.1-0093365</t>
  </si>
  <si>
    <t>Homlokzati hőszigetelés, üvegszövetháló-erősítéssel,(mechanikai rögzítés, felületi zárás valamint kiegészítő profilok külön tételben szerepelnek), normál homlokzati kőzetgyapot hőszigetelő lapokkal, ragasztóporból képzett ragasztóba, tagolatlan, sík,</t>
  </si>
  <si>
    <t>Használati víz elleni kenhető szigetelési munkák 2 réteg rendszerazonos, kétkomponenses, rugalmas kent vízszigetelés (MAPEI MAPELASTIC Smart), második rétegben lúgálló üvegszövet-háló (MAPEI Mapenet 150), negatív sarkokban és dilatációknál rugalmas, öntapadó butil hajlaterősítő szalag beágyazással (MAPEI MAPEBAND SA)</t>
  </si>
  <si>
    <t>SZIGETELÉS</t>
  </si>
  <si>
    <t>12-011-1.1-0025001</t>
  </si>
  <si>
    <t>Mobil WC bérleti díj elszámolása, szállítással, heti karbantartással Mobil W.C. bérleti díj/hó</t>
  </si>
  <si>
    <t>Építési törmelék konténeres elszállítása, lerakása, lerakóhelyi díjjal, 10,0 m³-es konténerbe</t>
  </si>
  <si>
    <t>21-011-12</t>
  </si>
  <si>
    <t>Munkahelyi depóniából építési törmelék konténerbe rakása,  kézi erővel, önálló munka esetén elszámolva, konténer szállítás nélkül</t>
  </si>
  <si>
    <t>39-000-1.1.1.2</t>
  </si>
  <si>
    <t>Gipszkarton válaszfal szerkezetek bontása, CW vagy UA fém vázszerkezetről, egyszeres tartóvázról, 2x2 rtg. gipszkarton borítással</t>
  </si>
  <si>
    <t>39-000-3.1</t>
  </si>
  <si>
    <t>Kazettás álmennyezetek bontása, látszóbordás</t>
  </si>
  <si>
    <t>CW fém vázszerkezetre szerelt válaszfal 2 x 2 rtg. normál, 12,5 mm vtg. gipszkarton borítással, hőszigeteléssel, csavarfejek és illesztések glettelve (Q2), egyszeres, CW 100-06 mm vtg. tartóvázzal RIGIPS normál építőlemez RB 12,5 mm, ásványi szálas</t>
  </si>
  <si>
    <t>hőszigetelés</t>
  </si>
  <si>
    <t>39-001-3.2.2-0120012</t>
  </si>
  <si>
    <t>CW fém vázszerkezetre szerelt válaszfal 2 x 2 rtg. normál, 12,5 mm vtg. gipszkarton borítással, hőszigeteléssel, csavarfejek és illesztések glettelve (Q2), dupla profilvázzal 2xCW 75-06 mm vtg. tartóvázzal RIGIPS normál építőlemez RB 12,5 mm, ásványi</t>
  </si>
  <si>
    <t>szálas hőszigetelés</t>
  </si>
  <si>
    <t>42-000-3.4</t>
  </si>
  <si>
    <t>Fa-, hézagmentes műanyag- és szőnyegburkolatok bontása, gumilemez vagy PVC burkolat tekercsből, lapokból vagy lépcsőn betétként</t>
  </si>
  <si>
    <t>42-000-3.5</t>
  </si>
  <si>
    <t>Fa-, hézagmentes műanyag- és szőnyegburkolatok bontása, PVC falszegély</t>
  </si>
  <si>
    <t>42-000-6.2</t>
  </si>
  <si>
    <t>Egyéb bontások, ragasztott padlóburkolat aljzatának portalanítása, a maradék ragasztószer oldószeres eltávolítása, maratása, felkaparása</t>
  </si>
  <si>
    <t>42-041-3.1.1.1-0311050</t>
  </si>
  <si>
    <t>Meglévő aljzat kiegyenlítése, rugalmas burkolat alá, parketta és laminált padló úsztatott fektetéséhez, (általános igénybevétel) ragasztóval szennyezett betonaljzat (cementesztrich) felület előkészítése, 3 mm vastagságban MUREXIN ST 12 aljzatkiegyenlítő</t>
  </si>
  <si>
    <t>+ MUREXIN D4 tapadóhíd</t>
  </si>
  <si>
    <t>44-000-3</t>
  </si>
  <si>
    <t>Beépített faszekrény (konyhaszekrény) bontása</t>
  </si>
  <si>
    <t>névleges méretig Hörmann gipszkarton befoglalótok, névleges méret:1000 x 2100+900 mm, 150 mm falvastagsághoz</t>
  </si>
  <si>
    <t>ajtólap, névleges méret: 1000 x 2100+900 mm, RAL 9010 színben</t>
  </si>
  <si>
    <t>47-000-1.3.1.1</t>
  </si>
  <si>
    <t>Belső festéseknél felület előkészítése, részmunkák; vizes diszperziós falfesték lekaparása, bármilyen padozatú helységben, tagolatlan felületen</t>
  </si>
  <si>
    <t>47-000-1.7.1.1</t>
  </si>
  <si>
    <t>Belső festéseknél felület előkészítése, részmunkák; előfestés, bármilyen padozatú helyiségben, tagolatlan felületen</t>
  </si>
  <si>
    <t>100 m2</t>
  </si>
  <si>
    <t>Nr.</t>
  </si>
  <si>
    <t>Megnevezés</t>
  </si>
  <si>
    <t>Típus</t>
  </si>
  <si>
    <t>Méret/Jel</t>
  </si>
  <si>
    <t>M. egys.</t>
  </si>
  <si>
    <t>Anyag e.ár</t>
  </si>
  <si>
    <t>Díj e.ár</t>
  </si>
  <si>
    <t>Anyag össz.</t>
  </si>
  <si>
    <t>Díj össz.</t>
  </si>
  <si>
    <t>Összesen</t>
  </si>
  <si>
    <t>Elosztó berendezések</t>
  </si>
  <si>
    <t>Meglévő EFŐ jelű elosztó berendezésben 25 A-es leágazás kialakítása</t>
  </si>
  <si>
    <t>-</t>
  </si>
  <si>
    <t>készlet</t>
  </si>
  <si>
    <t>Meglévő EFŐ jelű elosztó berendezésben 63 A-es leágazás kialakítása</t>
  </si>
  <si>
    <t>Meglévő ECS0 jelű elosztó berendezésben 25 A-es leágazás kialakítása</t>
  </si>
  <si>
    <t>" ECSE1 " jelű elosztó berendezés</t>
  </si>
  <si>
    <t>" ECSE2 " jelű elosztó berendezés</t>
  </si>
  <si>
    <t>" EKT " jelű elosztó berendezés (2db 3F 20A-es leágazás, 7db 3F 16A-es leágazás, 20 db 1F, 10A-es leágazás, 6db 3F 40A-es csoport FI relé, 9db EV ventilátor 1F mágneskapcsoló, motorvédő kapcsoló)</t>
  </si>
  <si>
    <t>" EKH " jelű elosztó berendezés (1db 20A-es leágazás, 7db 16A-es leágazás, 3db 16A-es FI relé kazánok részére,4db szivattyú leágazás mágneskapcsoló, motorvédő kapcsoló)</t>
  </si>
  <si>
    <t>Kábelek, vezetékek</t>
  </si>
  <si>
    <t>NYY-J 5x25 RE 0,6/1 kV fekete</t>
  </si>
  <si>
    <t>NYY-J 5x16 RE 0,6/1 kV fekete</t>
  </si>
  <si>
    <t>NYY-J 5x6 RE 0,6/1 kV fekete</t>
  </si>
  <si>
    <t>NYY-J 5x4 RE 0,6/1 kV fekete</t>
  </si>
  <si>
    <t>NYY-J 5x2,5 RE 0,6/1 kV fekete</t>
  </si>
  <si>
    <t>NYY-J 4x1,5 RE 0,6/1 kV fekete</t>
  </si>
  <si>
    <t>NYY-J 3x2,5 RE 0,6/1 kV fekete</t>
  </si>
  <si>
    <t>NYY-J 3x1,5 RE 0,6/1 kV fekete</t>
  </si>
  <si>
    <t>(N)YM-J dobos 4x2,5 RE 300/500 V szürke</t>
  </si>
  <si>
    <t>(N)YM-J dobos 3x2,5 RE 300/500 V szürke</t>
  </si>
  <si>
    <t>(N)YM-J dobos 3x1,5 RE 300/500 V szürke</t>
  </si>
  <si>
    <t>H07V-K 25 450/750 V zöld-sárga</t>
  </si>
  <si>
    <t>H07V-K 16 450/750 V zöld-sárga</t>
  </si>
  <si>
    <t>H07V-K 6 450/750 V zöld-sárga</t>
  </si>
  <si>
    <t>YSLY-Oz 2x1,5 300/500 V szürke</t>
  </si>
  <si>
    <t>Tartószerkezetek, kötődobozok</t>
  </si>
  <si>
    <t>Szalaghorganyzott kábeltálca, szükséges tartószerkezettel, idomokkal erősáramú kábelek részére, kompletten. Niedax vagy műszakilag legalább ezzel egyenértékű. 60/100</t>
  </si>
  <si>
    <t>Niedax</t>
  </si>
  <si>
    <t>60x100</t>
  </si>
  <si>
    <t>Müanyag védőcső tartószerkezetre vagy falszerkezetben elhelyezve</t>
  </si>
  <si>
    <t>Mü. II</t>
  </si>
  <si>
    <t>átm. 25 mm</t>
  </si>
  <si>
    <t>Müanyag gégecső tartószerkezetre vagy falszerkezetben elhelyezve</t>
  </si>
  <si>
    <t xml:space="preserve">Mg. III. </t>
  </si>
  <si>
    <t>átm. 20 mm</t>
  </si>
  <si>
    <t>Müanyag elágazódoboz + tömszelence</t>
  </si>
  <si>
    <t>Müdn</t>
  </si>
  <si>
    <t>100x100 mm</t>
  </si>
  <si>
    <t>150x150 mm</t>
  </si>
  <si>
    <t>Müanyag szerelvénydoboz</t>
  </si>
  <si>
    <t>Kaiser</t>
  </si>
  <si>
    <t>1055-31</t>
  </si>
  <si>
    <t>Lámpatestek</t>
  </si>
  <si>
    <t>Normalux Via LED álmennyezeti, területi
vagy műszakilag legalább ezzel egyenértékű
terveken: L3</t>
  </si>
  <si>
    <t>Normalux Via LED álmennyezeti, folyosói
vagy műszakilag legalább ezzel egyenértékű
terveken: L4</t>
  </si>
  <si>
    <t>Normalux Signal kijáratmutató
vagy műszakilag legalább ezzel egyenértékű
terveken: L5</t>
  </si>
  <si>
    <t>Meglévő épületrészben lámpatestek bontása</t>
  </si>
  <si>
    <t>klt</t>
  </si>
  <si>
    <t>Szerelvények</t>
  </si>
  <si>
    <t>A szerelvények Schneider Sedna, vagy ezzel legalább megegyezű műszaki szinvonal</t>
  </si>
  <si>
    <t>Dugaszoló aljzat kerettel - süllyesztett</t>
  </si>
  <si>
    <t>Schneider</t>
  </si>
  <si>
    <t>Sedna</t>
  </si>
  <si>
    <t>Dugaszoló aljzat kerettel - süllyesztett, kettős</t>
  </si>
  <si>
    <t>Dugaszoló aljzat kerettel - süllyesztett, hármas</t>
  </si>
  <si>
    <t>Dugaszoló aljzat - sülly. vedett</t>
  </si>
  <si>
    <t>Világítási kapcsoló - süllyesztett, kétsarkú</t>
  </si>
  <si>
    <t>Világítási kapcsoló - süllyesztett, csillár</t>
  </si>
  <si>
    <t>Alkonykapcsoló kültéri oldalfalra szerelten</t>
  </si>
  <si>
    <t>Astro</t>
  </si>
  <si>
    <t>Mozgásérzékelő 360°</t>
  </si>
  <si>
    <t>Merten Argus</t>
  </si>
  <si>
    <t>Jelenlétérzékelő 360° IP55</t>
  </si>
  <si>
    <t>Tokozott kapcsoló (20A)</t>
  </si>
  <si>
    <t>Ganz KK</t>
  </si>
  <si>
    <t>KKM0-20-6002</t>
  </si>
  <si>
    <t>Mozgásérült WC szett, kompletten ELSO SIGMA</t>
  </si>
  <si>
    <t>Egyéb munkák</t>
  </si>
  <si>
    <t>Meglévő redőnymozgató motorok betáplálásának bontása</t>
  </si>
  <si>
    <t>Meglévő Konyhai elosztó berendezés bontása, kábelek kikötésével, feliratozásával</t>
  </si>
  <si>
    <t>Meglévő konyhai elektromos rendszer kikötése, új elosztóba történő bekötése</t>
  </si>
  <si>
    <t>Felvonulási, organizációs költség</t>
  </si>
  <si>
    <t>Megvalósulási dokumentáció készítése és átadás. 6pld papír alapon, 1pld digitálisan</t>
  </si>
  <si>
    <t>Műhelytervek készítése</t>
  </si>
  <si>
    <t>Érintésvédelmi mérés jegyzőkönyvezve</t>
  </si>
  <si>
    <t>Villámvédelmi mérés, jegyzőkönyvezve</t>
  </si>
  <si>
    <t>Megvilágítottsági mérések, jegyzőkönyvezve</t>
  </si>
  <si>
    <t>Kábelszigetelés mérése jegyzőkönyvezve</t>
  </si>
  <si>
    <t>Fal-, födém áttörés, helyreállítással 30x30 cm</t>
  </si>
  <si>
    <t>Fal és födémáttörések tűzgátlő lezárása</t>
  </si>
  <si>
    <t>Egyéb segédanyag</t>
  </si>
  <si>
    <t>Hulladék gyűjtése, elszállítása</t>
  </si>
  <si>
    <t>Tetőn lévő vezetékek épületen belüli elvezetése (telefon 2db, antenna 1db)</t>
  </si>
  <si>
    <t>Gyártmánytervek készítése</t>
  </si>
  <si>
    <t>Kültéri gyengeáramú kábelek kiváltása az új épületrészen keresztül</t>
  </si>
  <si>
    <t>Beléptető rendszer (és kaputelefon) áthelyezése</t>
  </si>
  <si>
    <t>Beléptető rendszer beüzemelése</t>
  </si>
  <si>
    <t>Meglévő kazán helyiség villamos berendezéseinek bontása</t>
  </si>
  <si>
    <t>Villámvédelem, EPH rendszer</t>
  </si>
  <si>
    <t>EPH csomópont kialakítása Elosztóberendezéseknél</t>
  </si>
  <si>
    <t>Meglévő épületrész EPH rendszerének összekötése az új épületrész rendszerével</t>
  </si>
  <si>
    <t>Rúdföldelő</t>
  </si>
  <si>
    <t>acélcső</t>
  </si>
  <si>
    <t>átm. 2"/4 fm</t>
  </si>
  <si>
    <t>Földelő vezető d=10</t>
  </si>
  <si>
    <t>Villámvédelmi levezető vezeték</t>
  </si>
  <si>
    <t>köracél - Zn</t>
  </si>
  <si>
    <t>átm. 10 mm</t>
  </si>
  <si>
    <t>Felfogó csúcs</t>
  </si>
  <si>
    <t>16mm/2 fm</t>
  </si>
  <si>
    <t>Villámvédelmi felfogó vezeték, tetőtől 50cm eltartással, 1 méterenkénti megfoatással</t>
  </si>
  <si>
    <t>köracél</t>
  </si>
  <si>
    <t>Bádogszegélyek villámvédelembe való bekötése</t>
  </si>
  <si>
    <t>Obo-Bettermann</t>
  </si>
  <si>
    <t>Bontható mérési pont</t>
  </si>
  <si>
    <t>DEHN</t>
  </si>
  <si>
    <t>140x140x68  mm</t>
  </si>
  <si>
    <t>Meglévő felfogó rendszer bontása</t>
  </si>
  <si>
    <t>1.</t>
  </si>
  <si>
    <t>összesen</t>
  </si>
  <si>
    <t>19-010-1.21.1</t>
  </si>
  <si>
    <t>Általános teendők befejezés szakaszában, átadás - átvétel, jegyzőkönyv elkészítése</t>
  </si>
  <si>
    <t xml:space="preserve">db     </t>
  </si>
  <si>
    <t>19-010-1.21.3</t>
  </si>
  <si>
    <t>Általános teendők befejezés szakaszában, használatbavételi eljárás megindítása</t>
  </si>
  <si>
    <t>19-010-1.21.4</t>
  </si>
  <si>
    <t>Általános teendők befejezés szakaszában, kezelő személyzet oktatása</t>
  </si>
  <si>
    <t>Bontás</t>
  </si>
  <si>
    <t>82-000-4.2.1.2</t>
  </si>
  <si>
    <t>Gáz- és fűtésszerelési berendezési tárgyak leszerelése, fűtésszerelési berendezési tárgyak kazánok 61-120 kW között</t>
  </si>
  <si>
    <t>Szerelvények leszerelése, kazánházi meglévő szerelvények elbontása, deponálása</t>
  </si>
  <si>
    <t>klt.</t>
  </si>
  <si>
    <t>Csővezetékek bontása, horganyzott vagy fekete acélcsövek tartószerkezetről, vagy padlócsatornából lángvágással, deponálással, DN 65 - 80 között</t>
  </si>
  <si>
    <t>Berendezések</t>
  </si>
  <si>
    <t>82-012-3.1.1.4-0000001</t>
  </si>
  <si>
    <t>82-012-3.1.1.4-0000002</t>
  </si>
  <si>
    <t>82-012-3.1.1.4-0000003</t>
  </si>
  <si>
    <t>82-012-3.2.1.4-0000001</t>
  </si>
  <si>
    <t>82-012-3.2.1.4-0000002</t>
  </si>
  <si>
    <t>82-012-3.2.1.6-0000001</t>
  </si>
  <si>
    <t>82-012-3.2.1.6-0000002</t>
  </si>
  <si>
    <t>82-012-3.2.1.6-0000003</t>
  </si>
  <si>
    <t>82-012-3.3.1.6-0000001</t>
  </si>
  <si>
    <t>82-001-6.2.8-0722154</t>
  </si>
  <si>
    <t>Egyoldalon menetes szerelvény elhelyezése, külső vagy belső menettel, illetve hollandival csatlakoztatva DN 15 légtelenítőszelep, kifolyó- és locsolószelep, töltőszelep Flamco Flexvent H 1/2" úszós légtelenítő max. 120 °C, 10 bar, elzáróelem nélkül, nikkelezett, Rendelési szám: 27710</t>
  </si>
  <si>
    <t>82-001-16.2.5-0000001</t>
  </si>
  <si>
    <t>82-001-16.2.3-0000001</t>
  </si>
  <si>
    <t>82-001-17.1.2-0000001</t>
  </si>
  <si>
    <t>81-004-1.5.1.1.1.1.5-0000001</t>
  </si>
  <si>
    <t>Fűtési vezeték, Horganyzott szénacélcső szerelése, préselt csőkötésekkel, cső elhelyezése csőidomokkal, szakaszos nyomáspróbával, szabadon, horonyba vagy padlócsatornába, DN 12 - DN 50, DN 32 Fixtrend szénacél kívül horganyzott cső, d35x1,5</t>
  </si>
  <si>
    <t>fm</t>
  </si>
  <si>
    <t>81-004-1.5.1.1.1.1.4-0000001</t>
  </si>
  <si>
    <t>81-004-1.5.1.1.1.1.3-0000001</t>
  </si>
  <si>
    <t>81-004-1.5.1.1.1.1.2-0000001</t>
  </si>
  <si>
    <t>82-001-7.3.1-0114012</t>
  </si>
  <si>
    <t>Kétoldalon menetes vagy roppantógyűrűs szerelvény elhelyezése, külső vagy belső menettel, illetve hollandival csatlakoztatva DN 20 szelepek, csappantyúk (szabályzó, folytó-elzáró, beavatkozó), TA STAD BB beszabályozó szelep PN 20 mérőcsonkkal, DN 20, ürítéssel, Cikkszám: 52-151-220 [vagy műszakilag ezzel egyenértékű]</t>
  </si>
  <si>
    <t>Beüzemelés</t>
  </si>
  <si>
    <t>82-016-13.2</t>
  </si>
  <si>
    <t>Próbafűtés, radiátorok beszabályozása 23.261 - 45.440 W teljesítmény között</t>
  </si>
  <si>
    <t>Fűtésszerelési munkák próbái, fűtési vezetékrendszer nyomáspróbája</t>
  </si>
  <si>
    <t>Átadási dokumentáció készítése, gépészeti rendszer ismertetése, oktatása</t>
  </si>
  <si>
    <t>Az anyagkiírás csak a tervlapokkal és a műszaki leírással együtt érvényes. A méretek a terveken ellenőrizendők!. Bármilyen eltérés esetén a többletet tartalmazó dokumentum a mértékadó!</t>
  </si>
  <si>
    <t>2.</t>
  </si>
  <si>
    <t>19-010-1.1.2</t>
  </si>
  <si>
    <t>Általános teendők tervezési és előkészítési szakaszban, Engedélyes gázterv készítés</t>
  </si>
  <si>
    <t>19-081-11.2.1</t>
  </si>
  <si>
    <t>Ellenőrző próbák készítése belső gázvezeték hálózatra, hálózat hatósági ellenőrzése és átvétele (Gázmű számla)</t>
  </si>
  <si>
    <t xml:space="preserve">Gáz- és fűtésszerelési berendezési tárgyak leszerelése, gázszerelési berendezési tárgyak gázfőző, gáztűzhely, </t>
  </si>
  <si>
    <t>47-000-4.4.5.1-0120509</t>
  </si>
  <si>
    <t>Acélfelületek mázolásának előkészítő és részmunkái; kézi rozsdamentesítés, cső és regisztercső felületén, (80 NÁ-ig), függesztő és tartószerkezeten, állványzaton, könnyű rozsdásodás esetén Supralux lakkbenzin higító, EAN: 5992454205023</t>
  </si>
  <si>
    <t xml:space="preserve">m      </t>
  </si>
  <si>
    <t>47-021-12.4.1-0131032</t>
  </si>
  <si>
    <t>Korróziógátló alapozás cső és regisztercső felületén (NÁ 80-ig), függesztőn és tartóvason, sormosdó állványzaton, műgyanta kötőanyagú, oldószertartalmú festékkel Supralux Koralkyd korroziógátló alapozó, vörös, EAN: 5992451106033</t>
  </si>
  <si>
    <t>47-021-21.4.1-0130821</t>
  </si>
  <si>
    <t>Acélfelületek közbenső festése cső és regisztercső felületén (NÁ 80-ig), függesztőn és tartóvason, sormosdó állványzaton műgyanta kötőanyagú, oldószeres festékkel Supralux alapozófesték, fehér, EAN:5992452511034</t>
  </si>
  <si>
    <t>47-021-31.4.1-0141709</t>
  </si>
  <si>
    <t>Acélfelületek átvonó festése cső és regisztercső felületén (NÁ 80-ig), függesztőn és tartóvason, sormosdó állványzaton műgyanta kötőanyagú, oldószeres festékkel Supralux Astralin Univerzális magasfényű zománcfesték, sárga, EAN: 5992454794046</t>
  </si>
  <si>
    <t>82-000-4.1-0000001</t>
  </si>
  <si>
    <t>Gáz- és fűtésszerelési berendezési tárgyak leszerelése, gázszerelési berendezési tárgyak gázfogyasztó készülék elbontása és deponálása, Meglévő gázmérő elbontása, depóniába helyezése, Előirányzat</t>
  </si>
  <si>
    <t>82-001-7.3.2-0131012</t>
  </si>
  <si>
    <t>Kétoldalon menetes vagy roppantógyűrűs szerelvény elhelyezése, külső vagy belső menettel, illetve hollandival csatlakoztatva DN 20 gömbcsap, víz- és gázfőcsap MVV-ISG WKC1-GW gömbcsap szénacélból, belsőmenetes, gázra, PN 40 DN 20</t>
  </si>
  <si>
    <t>82-001-7.4.2-0116865</t>
  </si>
  <si>
    <t>82-001-7.5.2-0116866</t>
  </si>
  <si>
    <t>82-011-1.1.2.2.3-0240206</t>
  </si>
  <si>
    <t>82-011-1.1.2.1.3-0240011</t>
  </si>
  <si>
    <t>Gázvezeték, Fekete acélcső szerelése, hegesztett kötésekkel, cső elhelyezése szakaszos nyomáspróbával, szabadon, tartószerkezettel, csőátmérő DN 100-méretig, DN 20 Fekete acélcső</t>
  </si>
  <si>
    <t>Gázvezeték, Fekete acélcső szerelése, hegesztett kötésekkel, cső elhelyezése szakaszos nyomáspróbával, szabadon, tartószerkezettel, csőátmérő DN 100-méretig, DN 25 Fekete acélcső,</t>
  </si>
  <si>
    <t>Gázvezeték, Fekete acélcső szerelése, hegesztett kötésekkel, cső elhelyezése szakaszos nyomáspróbával, szabadon, tartószerkezettel, csőátmérő DN 100-méretig, DN 32 Fekete acélcső,</t>
  </si>
  <si>
    <t>PERO T17 G6 H fali mérőállomás, a G6 gázmérőt a Gázművek szállítja, mérőállomás felszerelése szükséges rögzítőelemekkel, a gázterven jelölt pozícióba és magasságba</t>
  </si>
  <si>
    <t>PERO T17 G10/16 K 5/4" fali mérőállomás, a G10 gázmérőt a Gázművek szállítja, mérőállomás felszerelése szükséges rögzítőelemekkel, a gázterven jelölt pozícióba és magasságba</t>
  </si>
  <si>
    <t>DN32 mágnesszelep</t>
  </si>
  <si>
    <t>71-013-7-0000001</t>
  </si>
  <si>
    <t>Fogyasztói gázhálózat EPH rendszerbe való bekőtése Előirányzat</t>
  </si>
  <si>
    <t xml:space="preserve">klt    </t>
  </si>
  <si>
    <t>81-000-1-0000001</t>
  </si>
  <si>
    <t>Csővezetékek bontása, horganyzott vagy fekete acélcsövek tartószerkezetről, vagy padlócsatornából lángvágással, deponálással, DN 50 méretig Meglévő elbontandó gázfogyasztó berendezések csatlakozó vezetékeinek visszabontása és lehegesztése Előirányzat</t>
  </si>
  <si>
    <t>3.</t>
  </si>
  <si>
    <t>4.</t>
  </si>
  <si>
    <t>Vízellátás, csatornázás</t>
  </si>
  <si>
    <t>81-002-3.2.1.1.1-0130981</t>
  </si>
  <si>
    <t>PVC lefolyóvezeték szerelése, tokos, gumigyűrűs kötésekkel, cső elhelyezése csőidomokkal, szakaszos tömörségi próbával, szabadon, DN 32 PIPELIFE PVC-U tokos lefolyócső 32x1,8x1000 mm, KAEM032/1M</t>
  </si>
  <si>
    <t>81-002-3.2.1.2.3-0131004</t>
  </si>
  <si>
    <t>PVC lefolyóvezeték szerelése, tokos, gumigyűrűs kötésekkel, cső elhelyezése csőidomokkal, szakaszos tömörségi próbával, horonyba vagy padlócsatornába, DN 50, PIPELIFE PVC-U tokos lefolyócső 50x1,8x2000 mm, KAEM050/2M [vagy műszakilag ezzel egyenértékű]</t>
  </si>
  <si>
    <t>81-002-3.2.1.2.4-0131005</t>
  </si>
  <si>
    <t>PVC lefolyóvezeték szerelése, tokos, gumigyűrűs kötésekkel, cső elhelyezése csőidomokkal, szakaszos tömörségi próbával, horonyba vagy padlócsatornába, DN 65, PIPELIFE PVC-U tokos lefolyócső 63x1,9x2000 mm, KAEM063/2M [vagy műszakilag ezzel egyenértékű]</t>
  </si>
  <si>
    <t>81-002-3.2.1.2.6-0131007</t>
  </si>
  <si>
    <t>PVC lefolyóvezeték szerelése, tokos, gumigyűrűs kötésekkel, cső elhelyezése csőidomokkal, szakaszos tömörségi próbával, horonyba vagy padlócsatornába, DN 100, PIPELIFE PVC-U tokos lefolyócső 110x2,2x2000 mm, KAEM110/2M [vagy műszakilag ezzel egyenértékű]</t>
  </si>
  <si>
    <t>81-002-3.2.1.2.7-0000001</t>
  </si>
  <si>
    <t>PVC lefolyóvezeték szerelése, tokos, gumigyűrűs kötésekkel, cső elhelyezése csőidomokkal, szakaszos tömörségi próbával, horonyba vagy padlócsatornába, DN 125</t>
  </si>
  <si>
    <t>81-002-2.1.5.2.1-0372008</t>
  </si>
  <si>
    <t>PE polietilén lefolyócső szerelése csőtartókkal, szakaszos tömörségi próbával, szabadon vagy padlócsatornába 80 °C tartós, 95°C rövid ideig tartó hőmérséklet tűrésű, gumigyűrűs tokos kötéssel, csőidomok nélkül, csőátmérő DN 100 méret felett, DN 110, PIPELIFE cső PE-HD DN110 5m, VD110H-5M [vagy műszakilag ezzel egyenértékű]</t>
  </si>
  <si>
    <t>81-002-2.1.5.2.2-0372009</t>
  </si>
  <si>
    <t>PE polietilén lefolyócső szerelése csőtartókkal, szakaszos tömörségi próbával, szabadon vagy padlócsatornába 80 °C tartós, 95°C rövid ideig tartó hőmérséklet tűrésű, gumigyűrűs tokos kötéssel, csőidomok nélkül, csőátmérő DN 100 méret felett, DN 125, PIPELIFE cső PE-HD DN125 5m, VD125H-5M [vagy műszakilag ezzel egyenértékű]</t>
  </si>
  <si>
    <t>81-002-1.1.1.1.9.1-0135135</t>
  </si>
  <si>
    <t>PP polipropilén lefolyóvezeték szerelése szakaszos tömörségi próbával, szabadon vagy padlócsatornába 90 °C tartós, 95 °C rövid ideig tartó hőmérséklet tűrésű, hangcsillapítás nélkül, gumitömítésű tokos kötéssel, csőtartókkal, kiegészítő elemek, légbeszívó elhelyezése, HL905, Légbeszívó szelep DN50/75, falba süllyeszthető, levágható beépítő dobozzal, kivehető szelepszerkezettel és légbeeresztő takarólappal, Beépítési mélység min. 100 mm, Teljesítmény: 12 l/s</t>
  </si>
  <si>
    <t>82-011-13.2-0343257</t>
  </si>
  <si>
    <t>Három- vagy négyoldalon (vagy hatoldalon) menetes vagy roppantógyűrűs szerelvény elhelyezése, külső vagy belső menettel, illetve hollandival csatlakoztatva, DN 20, Honeywell termosztatikus keverőszelep, HMV keverés, forrázásvédelem, 3/4", külső menet+28 ropp.csatl., 30-60°C, PN10, max 90°C, (kvs=2,4), TM300-3/4I [vagy műszakilag ezzel egyenértékű]</t>
  </si>
  <si>
    <t>82-011-1.1.1.1.5-0240071</t>
  </si>
  <si>
    <t>Kondenzvíz elvezetés inox bordáscsővel, DN 32 GEBO Variowater 5/4" inox bordáscső vízre, 25 m-es tekercs, A01-0001-0661</t>
  </si>
  <si>
    <t>81-001-1.3.1.1.1.1.1-0311001</t>
  </si>
  <si>
    <t>Ivóvíz vezeték, Ötrétegű cső szerelése, PE-Xa/Al/PE-HD anyagból, toldóhüvelyes kötésekkel, cső elhelyezése csőidomok nélkül, szakaszos nyomáspróbával, falhoronyba vagy padlószerkezetbe szerelve (horonyvésés külön tételben), DN 12, REHAU univerzális RAUTITAN stabil cső, ötrétegű 16,2x2,6 mm, tekercs, 130121-100 [vagy műszakilag ezzel egyenértékű]</t>
  </si>
  <si>
    <t>81-001-1.3.1.1.1.1.2-0311003</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</si>
  <si>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tekercs, 130131-100 [vagy műszakilag ezzel egyenértékű]</t>
  </si>
  <si>
    <t>81-001-1.3.1.1.1.1.3-0311005</t>
  </si>
  <si>
    <t>Ivóvíz vezeték, Ötrétegű cső szerelése, PE-Xa/Al/PE-HD anyagból, toldóhüvelyes kötésekkel, cső elhelyezése csőidomok nélkül, szakaszos nyomáspróbával, falhoronyba vagy padlószerkezetbe szerelve (horonyvésés külön tételben), DN 20, REHAU univerzális RAUTITAN stabil cső, ötrétegű 25x3,7 mm, szál, 130091-005 [vagy műszakilag ezzel egyenértékű]</t>
  </si>
  <si>
    <t>81-001-1.3.1.1.1.1.4-0311006</t>
  </si>
  <si>
    <t>Ivóvíz vezeték, Ötrétegű cső szerelése, PE-Xa/Al/PE-HD anyagból, toldóhüvelyes kötésekkel, cső elhelyezése csőidomok nélkül, szakaszos nyomáspróbával, falhoronyba vagy padlószerkezetbe szerelve (horonyvésés külön tételben), DN 25, REHAU univerzális RAUTITAN stabil cső, ötrétegű 32x4,7 mm, szál, 130101-005 [vagy műszakilag ezzel egyenértékű]</t>
  </si>
  <si>
    <t>80-001-1.4.1.1.1-0125005</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</si>
  <si>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AF1, falvastagság: 8,0 mm, külső csőátmérő 15 mm, R: AF-1-015 [vagy műszakilag ezzel egyenértékű]</t>
  </si>
  <si>
    <t>80-001-1.4.1.1.1-0125007</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</si>
  <si>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AF1, falvastagság: 8,5 mm, külső csőátmérő 22 mm, R: AF-1-022 [vagy műszakilag ezzel egyenértékű]</t>
  </si>
  <si>
    <t>80-001-1.4.1.1.1-0125008</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</si>
  <si>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AF1, falvastagság: 8,5 mm, külső csőátmérő 25 mm, R: AF-1-025 [vagy műszakilag ezzel egyenértékű]</t>
  </si>
  <si>
    <t>80-001-1.4.1.1.1-0125011</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</si>
  <si>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AF1, falvastagság: 9,0 mm, külső csőátmérő 35 mm, R: AF-1-035 [vagy műszakilag ezzel egyenértékű]</t>
  </si>
  <si>
    <t>81-016-7.1</t>
  </si>
  <si>
    <t>Csővezetékek fertőtlenítése, DN 200 méretig</t>
  </si>
  <si>
    <t>82-004-1.3-0353214</t>
  </si>
  <si>
    <t>Elektromos melegvíztermelő és tároló berendezés elhelyezése, tartozékokkal, szerelvényekkel, vízoldali bekötéssel,elektromos bekötés nélkül, 80,01- 200 liter között, HAJDU Z - 120 EK-1 zártrendszerű elektromos forróvíztároló, fali függőleges kivitelű, 120 literes tűzzománcozott acél tartállyal, aktív anódos védelemmel, kombinált biztonsági szeleppel, 1,8 kW elektromos teljesítmény, Csz.: 2112015113 [vagy műszakilag ezzel egyenértékű]</t>
  </si>
  <si>
    <t>Hl21 csepegtető tölcsér</t>
  </si>
  <si>
    <t>Akadálymentesítés</t>
  </si>
  <si>
    <t>A főbb berendezési és pipere tárgyakat az építész költségvetés kiírás tartalmazza</t>
  </si>
  <si>
    <t>82-009-12.1-0337793</t>
  </si>
  <si>
    <t>WC-csésze kiegészítő szerelvényeinek elhelyezése, WC-ülőke, KOLO Nova Pro Bez Barier WC ülőke mozgáskorlátozottak számára, kemény, Duroplaszt, fém zsanérral, Cikkszám: 60114000 [vagy műszakilag ezzel egyenértékű]</t>
  </si>
  <si>
    <t>82-009-7.3-0336812</t>
  </si>
  <si>
    <t>Mosogató, mosdó vagy falikút tartozékok felszerelése falsík előtti szerelőelem, LIV-FIX szárazépítésű elem mosdóhoz mozgássérülteknek, szifonnal, magasság: 115 cm, szélesség: 50 cm, Cikkszám: 257305 [vagy műszakilag ezzel egyenértékű]</t>
  </si>
  <si>
    <t>82-009-5.1-0391121</t>
  </si>
  <si>
    <t>82-009-13.1-0391153</t>
  </si>
  <si>
    <t>82-009-11.1.3.2-0337804</t>
  </si>
  <si>
    <t>82-009-19.8.1-0313281</t>
  </si>
  <si>
    <t>Csaptelepek és szerelvényeinek felszerelése, orvosi és speciális csaptelepek, mosdócsaptelep, PRESTO 7000 karos keverő mosdócsap, mozgássérültek részére, Cikkszám: 68234 [vagy műszakilag ezzel egyenértékű]</t>
  </si>
  <si>
    <t>82-001-7.2.1-0110161</t>
  </si>
  <si>
    <t>Kétoldalon menetes vagy roppantógyűrűs szerelvény elhelyezése, külső vagy belső menettel, illetve hollandival csatlakoztatva DN 15 szelepek, csappantyúk (szabályzó, folytó-elzáró, beavatkozó), MOFÉM sárgaréz sarokszelep 1/2"-1/2" sárgaréz, krómozott, 10 bar, Kód: 163-0002-00</t>
  </si>
  <si>
    <t>Minden szaniter, csaptelep és pipere berendezés belsőépítész és megrendelő kiválasztása alapján! Jelen kiírás előirányzat.</t>
  </si>
  <si>
    <t>82-009-5.1</t>
  </si>
  <si>
    <t>82-009-19.3.1</t>
  </si>
  <si>
    <t>Leeresztő szelep krómozott felsőrésszel, tömítéssel,</t>
  </si>
  <si>
    <t>krómozott bűzelzáró szifon DN32 SCHELL</t>
  </si>
  <si>
    <t>sarokszelep s.réz krómozott kupakkal és falitárcsával</t>
  </si>
  <si>
    <t xml:space="preserve">db </t>
  </si>
  <si>
    <t>Falikorong sárgarézből, belső menettel, hosszúnyakkal</t>
  </si>
  <si>
    <t>82-009-11.1.5.1-0120051</t>
  </si>
  <si>
    <t>WC csésze elhelyezése és bekötése, öblítőtartály, sarokszelep, WC ülőke,  nyomógomb nélkül, porcelánból, falra szerelhető  monoblokkos WC berendezés, alsó vagy hátsó kifolyású kivitelben, O.NOVO monoblokk WC, falra, mélyöblítésű, alsó kifolyású, 6623 10 01, fehér [vagy műszakilag ezzel egyenértékű]</t>
  </si>
  <si>
    <t>82-009-12.1-0117096</t>
  </si>
  <si>
    <t>WC-csésze kiegészítő szerelvényeinek elhelyezése, WC-ülőke, Alföldi WC-ülőke, 8780 95 01, fehér [vagy műszakilag ezzel egyenértékű]</t>
  </si>
  <si>
    <t>82-009-12.2.1-0135121</t>
  </si>
  <si>
    <t>WC-csésze kiegészítő szerelvényeinek elhelyezése, WC csatlakozó, alsó kifolyású WC-hez, HL200/1, Lágy PE WC-csatlakozó elfordítható excenterrel (0-20mm) és többrészes DN110 ajakos tömítéssel, fehér [vagy műszakilag ezzel egyenértékű]</t>
  </si>
  <si>
    <t>82-009-12.3-0118056</t>
  </si>
  <si>
    <t>WC-csésze kiegészítő szerelvényeinek elhelyezése, WC öblítőcsövek, B&amp;K WC öblítő cső MIDA tartályhoz, d50/32 mm, 600 mm, Cikkszám: V815301 [vagy műszakilag ezzel egyenértékű]</t>
  </si>
  <si>
    <t>82-009-12.4-0326121</t>
  </si>
  <si>
    <t>WC-csésze kiegészítő szerelvényeinek elhelyezése, WC öblítőszelepek, szabályozók, SCHELL COMPACT II falba építhető WC-öblítőszelep, 6/9 l-es öblítéshez, állítható hosszúságú öblítőcsővel, 1,2-5 bar közötti működés, 3/4"-os csatl., I.zajoszt., Csz.: 01 194 00 99 [vagy műszakilag ezzel egyenértékű]</t>
  </si>
  <si>
    <t>82-009-12.7-0135124</t>
  </si>
  <si>
    <t>WC-csésze kiegészítő szerelvényeinek elhelyezése, WC rozetta, HL7.WE, PP két részes WC-rozetta DN110, fehér [vagy műszakilag ezzel egyenértékű]</t>
  </si>
  <si>
    <t>82-009-13.2-0117382</t>
  </si>
  <si>
    <t>WC öblítőtartály felszerelése és bekötése, falba építhető, műanyag, B&amp;K falon kívül/fal mögé alacsonyan szerelhető hidro-pneumatikus WC-öblítőtartály, nyomáscsökkentővel, vezérlés nélkül, Cikkszám: BK01801 [vagy műszakilag ezzel egyenértékű]</t>
  </si>
  <si>
    <t>Tálcás zuhanyzó bekötése, hideg-meleg vízre, csapteleppel, tartalékelzárókkal, bűzelzáró szifonnal szükséges tartozékokkal, kompletten,  beruházó által kiválasztott típus</t>
  </si>
  <si>
    <t>Esővíz elvezetés</t>
  </si>
  <si>
    <t>PIPELIFE PE-HD d110 90°-os könyök, Cikkszám: VDW110-88 [vagy műszakilag ezzel egyenértékű]</t>
  </si>
  <si>
    <t>PIPELIFE  PE-HD d110 90°-os hosszú könyök, Cikkszám: VDW110-90H [vagy műszakilag ezzel egyenértékű]</t>
  </si>
  <si>
    <t>PIPELIFE  PE-HD d11045°-os  könyök, Cikkszám: VDW110-45 [vagy műszakilag ezzel egyenértékű]</t>
  </si>
  <si>
    <t>Esővíz vezetékek szigetelése
(ívek, idomok, szerelvények szigetelése és burkolásával), szintetikus gumi alapú kaucsuk csőhéjjal csupasz kivitelben,
ragasztással, öntapadó ragasztó szalag lezárással, D110 mm csőátmérő, Armacell Armaflex AF csőhéj, falvastagság: 9.5 mm
Cikkszám: AF-1-114 [vagy műszakilag ezzel egyenértékű]</t>
  </si>
  <si>
    <t>HL62F/1
Lapostető lefolyó hőszigeteléssel, lombfogó kosárral, DN110 függőleges csatlakozással, a PP alapú FPO szigetelőfóliák fogadására alkalmas PP szigetelő tárcsával.</t>
  </si>
  <si>
    <t>PVC lefolyóvezeték szerelése, tokos, gumigyűrűs kötésekkel, cső elhelyezése csőidomokkal, szakaszos tömörségi próbával, szabadon, DN 100</t>
  </si>
  <si>
    <t>PVC lefolyóvezeték szerelése, tokos, gumigyűrűs kötésekkel, cső elhelyezése csőidomokkal, szakaszos tömörségi próbával, szabadon, DN 50</t>
  </si>
  <si>
    <t>PE polietilén lefolyócső szerelése csőtartókkal, szakaszos tömörségi próbával, szabadon vagy padlócsatornába 80 °C tartós, 95°C rövid ideig tartó hőmérséklet tűrésű, tompahegesztéses kötésekkel, csőátmérő DN 100 méretig, csőidomok nélkül, DN 75, PE-HD DN75 5 m</t>
  </si>
  <si>
    <t>PE polietilén lefolyócső szerelése csőtartókkal, szakaszos tömörségi próbával, szabadon vagy padlócsatornába 80 °C tartós, 95°C rövid ideig tartó hőmérséklet tűrésű, tompahegesztéses kötésekkel, csőátmérő DN 100 méretig, csőidomok nélkül, DN 50, PE-HD DN50 5m</t>
  </si>
  <si>
    <t>Ajtórács elhelyezése</t>
  </si>
  <si>
    <t>Ablakba épített légbevezető</t>
  </si>
  <si>
    <t>Légtechnikai tervdokumentációk elkészítése</t>
  </si>
  <si>
    <t>Légtechnikai rendszerek légoldali beszabályozása, szükséges mérési jegyzőkönyv elkészítése</t>
  </si>
  <si>
    <t>Zárt tágulási tartály elhelyezése és bekötése
(nyomástartó-, gáztalanító és vízutántöltő 
berendezések a 82-004-21-es tételtől), használati melegvíz hálózatban, membrános, 2-80 liter között, Flamco Airfix A 25 membrános tágulási tartály 10 bar, 70 °C, Rendelési szám: 24559</t>
  </si>
  <si>
    <t>56-052-21.2.1-0291651</t>
  </si>
  <si>
    <t>Befúvó egység szabályozó a konyha falán</t>
  </si>
  <si>
    <t>Kétoldalon menetes vagy roppantógyűrűs szerelvény elhelyezése, külső vagy belső menettel, illetve hollandival csatlakoztatva DN 40 szennyfogószűrő, gázszűrő, iszap- és levegőleválasztó, Flamco Flamcovent Smart 6/4" mágneses légleválasztó max. 120 °C, 10 bar, belső menetes csatlakozással, [vagy műszakilag ezzel egyenértékű]</t>
  </si>
  <si>
    <t>Kétoldalon menetes vagy roppantógyűrűs szerelvény elhelyezése, külső vagy belső menettel, illetve hollandival csatlakoztatva DN 40 szennyfogószűrő, gázszűrő, iszap- és levegőleválasztó, Flamco Flamco Clean Smart 6/4" mágneses iszapleválasztó max. 120 °C, 10 bar, belső menetes csatlakozással,  [vagy műszakilag ezzel egyenértékű]</t>
  </si>
  <si>
    <t>56-071-1.2.1.2.2-0000001</t>
  </si>
  <si>
    <t>Kondenzátum semlegesítő (opcionalis)</t>
  </si>
  <si>
    <t>Előregyártott osztó- vagy gyűjtőcső elhelyezése,
előre kiépített támasztó szerkezetre, bekötések
és szerelvények nélkül, DN 50-300 méret között, 25 bar nyomásig, 0,5-4,0 m hosszúságban, 50 kg-ig, 4 fűtőkörös osztó gyűjtő 150 kW teljesítményig, ΔT=20 K, fűtkörök csatlakozási mérete 2x1" és 1x6/4";</t>
  </si>
  <si>
    <t>81-004-1.5.1.1.1.1.7-0000001</t>
  </si>
  <si>
    <t>Fűtési vezeték, Horganyzott szénacélcső szerelése, préselt csőkötésekkel, cső elhelyezése csőidomokkal, szakaszos nyomáspróbával, szabadon, horonyba vagy padlócsatornába, DN 12 - DN 50, DN 40 Fixtrend Steel szénacél kívül horganyzott cső, d54x1,5, Cikkszám: 29256</t>
  </si>
  <si>
    <t>81-004-1.5.1.1.1.1.6-0000001</t>
  </si>
  <si>
    <t>Fűtési vezeték, Horganyzott szénacélcső szerelése, préselt csőkötésekkel, cső elhelyezése csőidomokkal, szakaszos nyomáspróbával, szabadon, horonyba vagy padlócsatornába, DN 12 - DN 50, DN 40 Fixtrend Steel szénacél kívül horganyzott cső, d42x1,5, Cikkszám: 29256</t>
  </si>
  <si>
    <t>Fűtési vezeték, Horganyzott szénacélcső szerelése, préselt csőkötésekkel, cső elhelyezése csőidomokkal, szakaszos nyomáspróbával, szabadon, horonyba vagy padlócsatornába, DN 12 - DN 50, DN 32 Fixtrend Steel szénacél kívül horganyzott cső, d35x1,5, Cikkszám: 29256</t>
  </si>
  <si>
    <t>80-001-1.4.1.1.1-0125046</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</si>
  <si>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AF2, falvastagság: 13,5 mm, külső csőátmérő 54 mm, R: AF-2-054 [vagy műszakilag ezzel egyenértékű]</t>
  </si>
  <si>
    <t>80-001-1.4.1.1.1-0125043</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</si>
  <si>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AF2, falvastagság: 13,5 mm, külső csőátmérő 42 mm, R: AF-2-042 [vagy műszakilag ezzel egyenértékű]</t>
  </si>
  <si>
    <t>80-001-1.4.1.1.1-0125009</t>
  </si>
  <si>
    <t>Fűtési, HMV, HHV vezetékek szigetelése (ívek, idomok, szerelvények szigetelése és burkolás nélkül), szintetikus gumi alapú kaucsuk csőhéjjal csupasz kivitelben, ragasztással, öntapadó ragasztó szalag lezárással, NÁ 108 mm csőátmérőig, Armacell AF/Armaflex csőhéj AF1, falvastagság: 8,5 mm, külső csőátmérő 28 mm, R: AF-1-028 [vagy műszakilag ezzel egyenértékű]</t>
  </si>
  <si>
    <t>54-006-2.4-0130585</t>
  </si>
  <si>
    <t>Menetes csatlakozású elzáró és szabályozó szerelvények elhelyezése, DN 25, MOFÉM AHA Univerzális gömbcsap 1" kb. menettel, toldattal, névleges méret 25 mm, sárgaréz, natúr, 16 bar, Kód: 113-0038-00 [vagy műszakilag ezzel egyenértékű]</t>
  </si>
  <si>
    <t xml:space="preserve">54-006-2.4-0130606 </t>
  </si>
  <si>
    <t xml:space="preserve">54-006-2.5-0130607 </t>
  </si>
  <si>
    <t xml:space="preserve">54-006-2.5-0130608 </t>
  </si>
  <si>
    <t>Menetes csatlakozású elzáró és szabályozó szerelvények elhelyezése, DN 50, MOFÉM AHA Univerzális gömbcsap 2" bb. menettel, vízátbocsátás 890 l/min., névleges méret 50 mm, sárgaréz, natúr, 10 bar, Kód: 113-0053-00 [vagy műszakilag ezzel egyenértékű]</t>
  </si>
  <si>
    <t>82-001-6.3.2-0114679</t>
  </si>
  <si>
    <t>Egyoldalon menetes szerelvény elhelyezése, külső vagy belső menettel, illetve hollandival csatlakoztatva DN 20 gömbcsap, OVENTROP töltő-ürítő golyoscsap, teljes átömléssel, PN16, DN20, kb., (-20 ... +120)°C, karos fogantyúval, keménykrómozott golyóval, kettős "O"-gyűrűs tömítéssel, tömlővéges csatlakozóval, menetes véglezáró kupakkal, sárgarézből, nikkelezett kivitelben, 1036156 [vagy műszakilag ezzel egyenértékű]</t>
  </si>
  <si>
    <t>82-001-7.3.8-0117038</t>
  </si>
  <si>
    <t>Kétoldalon menetes vagy roppantógyűrűs szerelvény elhelyezése, külső vagy belső menettel, illetve hollandival csatlakoztatva DN 20 biztonsági szerelvény, GIACOMINI biztonsági szelep, 2,5 bar lefúvási nyomásra, R140, 3/4" [vagy műszakilag ezzel egyenértékű]</t>
  </si>
  <si>
    <t>82-001-7.4.1-0342502</t>
  </si>
  <si>
    <t>Kétoldalon menetes vagy roppantógyűrűs szerelvény elhelyezése, külső vagy belső menettel, illetve hollandival csatlakoztatva DN 25 szelepek, csappantyúk (szabályzó, folytó-elzáró, beavatkozó), Honeywell visszacsapó szelep vízre, ellenőrizhető, EA típusú, 2.folyadékkat-ig, 1", belső menetes, PN25, max 70°C, (kvs=6,4), RV284-1A [vagy műszakilag ezzel egyenértékű]</t>
  </si>
  <si>
    <t>82-001-7.5.1-0342517</t>
  </si>
  <si>
    <t>Kétoldalon menetes vagy roppantógyűrűs szerelvény elhelyezése, külső vagy belső menettel, illetve hollandival csatlakoztatva DN 32 szelepek, csappantyúk (szabályzó, folytó-elzáró, beavatkozó), Honeywell visszacsapó szelep, víz,olaj,levegő közegre, EA típusú, 2.folyadékkat-ig, 5/4", belső menetes, PN16, max 70°C, (kvs=10,8), RV280-11/4A [vagy műszakilag ezzel egyenértékű]</t>
  </si>
  <si>
    <t>Kétoldalon menetes vagy roppantógyűrűs szerelvény elhelyezése, külső vagy belső menettel, illetve hollandival csatlakoztatva DN 40 szelepek, csappantyúk (szabályzó, folytó-elzáró, beavatkozó), Honeywell visszacsapó szelep, ellenőrizhető, víz közegre, EA típusú, 2.folyadékkat-ig, 6/4", külső menet+hollander, PN25, max 70°C, (kvs=15), RV277-1A [vagy műszakilag ezzel egyenértékű]</t>
  </si>
  <si>
    <t>Hőmérő elhelyezése, egyenes hőmérő, kicsi hátsó csatlakozással SIT_TA6312005</t>
  </si>
  <si>
    <t>82-001-7.5.1-0114014</t>
  </si>
  <si>
    <t>Kétoldalon menetes vagy roppantógyűrűs szerelvény elhelyezése, külső vagy belső menettel, illetve hollandival csatlakoztatva DN 32 szelepek, csappantyúk (szabályzó, folytó-elzáró, beavatkozó), TA STAD BB beszabályozó szelep PN 20 mérőcsonkkal, DN 32, ürítéssel, Cikkszám: 52-151-232 [vagy műszakilag ezzel egyenértékű]</t>
  </si>
  <si>
    <t>82-016-12.4</t>
  </si>
  <si>
    <t>Fűtési rendszer feltöltése kezelt vízzel. Kazánház, illetve hőközpont beszabályozása, beüzemelése 69.781 -139.560 W teljesítmény között. A fűtési  rendszer összes hidraulikai beszabályozó szerelvényén a tervezett tömegáram értékekre történő hidraulikai előbeállítás és műszeres beszabályozás, mérési jegyzőkönyv készítésével.</t>
  </si>
  <si>
    <t>82-016-6.1.1-0000001</t>
  </si>
  <si>
    <t>Felirati tábla, kazánházi fűtési csővezetékekre</t>
  </si>
  <si>
    <t>Általános teendők tervezési és előkészítési szakaszban, Gázszolgátatói engedélyeztetési eljárás lefolytatása az eljárás lebonyolításáhóz szükséges dokumentációk elkészítése</t>
  </si>
  <si>
    <t>19-010-1.21.2</t>
  </si>
  <si>
    <t>Általános teendők befejezés szakaszában, megvalósulási tervdokumentáció elkészítése</t>
  </si>
  <si>
    <t>19-037-1.1</t>
  </si>
  <si>
    <t>Kémények vizsgálata, huzatvizsgálat, tömörségi próba és alkalmassági szakvélemény (Kéményseprő V. számla)</t>
  </si>
  <si>
    <t>19-081-11.1.2</t>
  </si>
  <si>
    <t>Ellenőrző próbák készítése belső vízvezeték hálózatra, akkreditált vízminőség vizsgálat</t>
  </si>
  <si>
    <t>Engedélyes gázterv (Gázszolgáltatói engedélyezési eljárás lefolytatás, az eljárás lebonyolításához szükséges dokumentumok elkészítése) és kéményseprői szakvélemény készítése</t>
  </si>
  <si>
    <t>33-062-1.2.1-0000001</t>
  </si>
  <si>
    <t>Áttörés vezetékek részére, helyreállítással, 0,1 m2/db méretig, felmenő téglafalban, 10-60 cm vastagság között Kisméretű tömör tégla 250x120x65 mm I.o. M 1 (Hf10-mc) falazó, cementes mészhabarcs</t>
  </si>
  <si>
    <t>33-063-2.1.3</t>
  </si>
  <si>
    <t>Födémáttörés 30x30 cm méretig, 30 cm födémvastagságig, vasbetonlemez födémben</t>
  </si>
  <si>
    <t>Meglévő hőleadói hálózat elbontásából származó használaton kívüli faláttörések helyreállítása, javítása kompletten</t>
  </si>
  <si>
    <t>36-090-2.1.1</t>
  </si>
  <si>
    <t>Vakolatok pótlása, keskenyvakolatok pótlása oldalfalon, 10 cm szélességig</t>
  </si>
  <si>
    <t>36-090-2.1.2</t>
  </si>
  <si>
    <t>Vakolatok pótlása, keskenyvakolatok pótlása oldalfalon, 11-20 cm szélesség között</t>
  </si>
  <si>
    <t>Elektromosenergia-ellátás, villanyszerelés</t>
  </si>
  <si>
    <t>71-012-1-0000001</t>
  </si>
  <si>
    <t>Kazán elektromos bekötése, fi relé beépítéseElőirányzat</t>
  </si>
  <si>
    <t>71-012-1-0000002</t>
  </si>
  <si>
    <t>Külső - belső , merülő hőmérséklet érzékelők  elektromos bekötése Előirányzat</t>
  </si>
  <si>
    <t>71-012-1-0000003</t>
  </si>
  <si>
    <t>Távvezérlő - kommunikáció  modulok  elektromos bekötése Előirányzat</t>
  </si>
  <si>
    <t>Gyártó</t>
  </si>
  <si>
    <t>Termék típus</t>
  </si>
  <si>
    <t>Termékkód</t>
  </si>
  <si>
    <t>LINDAB</t>
  </si>
  <si>
    <t>Air devices</t>
  </si>
  <si>
    <t>KI 160</t>
  </si>
  <si>
    <t>Round components</t>
  </si>
  <si>
    <t>BFU 400 90</t>
  </si>
  <si>
    <t>BFU 500 90</t>
  </si>
  <si>
    <t>BU 160 90</t>
  </si>
  <si>
    <t>BU 200 90</t>
  </si>
  <si>
    <t>BU 250 45</t>
  </si>
  <si>
    <t>BU 250 90</t>
  </si>
  <si>
    <t>EPF 250</t>
  </si>
  <si>
    <t>EPFH 200</t>
  </si>
  <si>
    <t>EPFH 315</t>
  </si>
  <si>
    <t>ILU 250</t>
  </si>
  <si>
    <t>ILU 315</t>
  </si>
  <si>
    <t>NPU 500</t>
  </si>
  <si>
    <t>RFU 500 400</t>
  </si>
  <si>
    <t>TCPU 200 200</t>
  </si>
  <si>
    <t>TCPU 250 250</t>
  </si>
  <si>
    <t>TCPU 400 315</t>
  </si>
  <si>
    <t>TU 250 160</t>
  </si>
  <si>
    <t>Round damper</t>
  </si>
  <si>
    <t>DRU 160</t>
  </si>
  <si>
    <t>Round fittings</t>
  </si>
  <si>
    <t>SR 160 3000</t>
  </si>
  <si>
    <t>SR 200 3000</t>
  </si>
  <si>
    <t>SR 250 3000</t>
  </si>
  <si>
    <t>SR 315 3000</t>
  </si>
  <si>
    <t>SR 400 3000</t>
  </si>
  <si>
    <t>SR 500 3000</t>
  </si>
  <si>
    <t>Round roof tops</t>
  </si>
  <si>
    <t>VHL 200</t>
  </si>
  <si>
    <t>VHL 250</t>
  </si>
  <si>
    <t>VHL 500</t>
  </si>
  <si>
    <t>Round silencer</t>
  </si>
  <si>
    <t>LRBCB 500 600</t>
  </si>
  <si>
    <t>LRCA 250 500</t>
  </si>
  <si>
    <t>SLU 200 600</t>
  </si>
  <si>
    <t>SLU 250 600</t>
  </si>
  <si>
    <t>LBXR</t>
  </si>
  <si>
    <t>LBXR 600 250 600 90 150 150</t>
  </si>
  <si>
    <t>LDR</t>
  </si>
  <si>
    <t>LDR 600 400 600 250 1 300</t>
  </si>
  <si>
    <t>LDR 600 250 600 250 6 600 0 -103</t>
  </si>
  <si>
    <t>LEPR</t>
  </si>
  <si>
    <t>LEPR 250 600</t>
  </si>
  <si>
    <t>LKR</t>
  </si>
  <si>
    <t>LKR 600 400 250 OTHER</t>
  </si>
  <si>
    <t>LKR 600 250 1500 OTHER</t>
  </si>
  <si>
    <t>LKR 600 250 1000 OTHER</t>
  </si>
  <si>
    <t>LORU</t>
  </si>
  <si>
    <t>LORU 600 400 500 450 6 50 0</t>
  </si>
  <si>
    <t>LORU 600 250 400 450 6 100 0</t>
  </si>
  <si>
    <t>Szellőzés</t>
  </si>
  <si>
    <t>Csatornázás</t>
  </si>
  <si>
    <t>Munkagödör földkiemelése épületek és műtárgyak helyén bármely konzisztenciájú, I-IV. oszt. talajban, gépi erővel, kiegészítő kézi munkával, alapterület: 150,1-250,0 m² között, 5,5 m mélységig</t>
  </si>
  <si>
    <t>Közmű feltárása kézi erővel, talajosztály: IV.</t>
  </si>
  <si>
    <t>A bővített épületrész kivitelezése miatt, megllévő előregyártott és monolit csatornák és aknák törmelékre bontása, betonból, deponálása</t>
  </si>
  <si>
    <t>Telken belüli közműhálózat átépítése, a bővített épületrészekben keletkező szennyvíz és esővíz mennyiség figyelembe vételével, szükséges tisztító aknák kialakításával, öntöttvas fedlappal</t>
  </si>
  <si>
    <t>Telken belüli közmű tervezés a megvalósult állapot feltüntetésével, tervdokumentáció</t>
  </si>
  <si>
    <t>Telken belüli közmű</t>
  </si>
  <si>
    <t>Kiegészítő munkák</t>
  </si>
  <si>
    <t>Kazánház</t>
  </si>
  <si>
    <t>Konyha gépészet</t>
  </si>
  <si>
    <t>Víz- és csatorna szerelési munkák</t>
  </si>
  <si>
    <t>Égéstermék elvezetés szerelési munkák</t>
  </si>
  <si>
    <t>Gáz szerelési munkák</t>
  </si>
  <si>
    <t>Fűtés szerelési munkák</t>
  </si>
  <si>
    <t xml:space="preserve">Műanyag kültéri nyílászárók, hőszigetelt, fokozott légzárású ablak elhelyezése előre kihagyott falnyílásba, tömítés nélkül (szerelvényezve, finombeállítással), 4,00 m kerület felett hatkamrás profil, egyszárnyú, bukó-nyíló  </t>
  </si>
  <si>
    <t>Műanyag kültéri nyílászárók, hőszigetelt, fokozott légzárású ablak elhelyezése előre kihagyott falnyílásba, tömítés nélkül (szerelvényezve, finombeállítással), 4,00 m kerület felett hatkamrás profil, egyszárnyú, bukó-nyíló szálerősítéses</t>
  </si>
  <si>
    <t>Műanyag kültéri nyílászárók, hőszigetelt, fokozott légzárású ablak elhelyezése előre kihagyott falnyílásba, tömítés nélkül (szerelvényezve, finombeállítással), 4,00 m kerület felett hatkamrás profil, egyszárnyú, bukó  szálerősítéses profilú</t>
  </si>
  <si>
    <t>Acéllemez kompakt lapradiátor elhelyezése, széthordással, tartókkal, bekötéssel, 1 soros,11K/600-400
1-soros, 1 konvektorlemezes, burkolattal, 600x400 mm</t>
  </si>
  <si>
    <t>Acéllemez kompakt lapradiátor elhelyezése, széthordással, tartókkal, bekötéssel, 1 soros,11K/600-600
1-soros, 1 konvektorlemezes, burkolattal, 600x600 mm</t>
  </si>
  <si>
    <t>Acéllemez kompakt lapradiátor elhelyezése, széthordással, tartókkal, bekötéssel, 1 soros,11K/600-700
1-soros, 1 konvektorlemezes, burkolattal, 600x700 mm</t>
  </si>
  <si>
    <t>Acéllemez kompakt lapradiátor elhelyezése, széthordással, tartókkal, bekötéssel, 2 soros,22K/600-800
2-soros, 2 konvektorlemezes, burkolattal, 600x800 mm</t>
  </si>
  <si>
    <t>Acéllemez kompakt lapradiátor elhelyezése, széthordással, tartókkal, bekötéssel, 2 soros, 22K/600-1100
2-soros, 2 konvektorlemezes, burkolattal,
600x1100 mm</t>
  </si>
  <si>
    <t>Acéllemez kompakt lapradiátor elhelyezése, széthordással, tartókkal, bekötéssel, 2 soros,22K/900-600
2-soros, 2 konvektorlemezes, burkolattal,
900x600 mm</t>
  </si>
  <si>
    <t>Acéllemez kompakt lapradiátor elhelyezése, széthordással, tartókkal, bekötéssel, 2 soros,22K/900-900
2-soros, 2 konvektorlemezes, burkolattal,
900x900 mm</t>
  </si>
  <si>
    <t>Acéllemez kompakt lapradiátor elhelyezése, széthordással, tartókkal, bekötéssel, 2 soros, 22K/900-1100
2-soros, 2 konvektorlemezes, burkolattal,
900x1100 mm</t>
  </si>
  <si>
    <t>Acéllemez kompakt lapradiátor elhelyezése, széthordással, tartókkal, bekötéssel, 3 soros, 33K/900-1000
3-soros, 3 konvektorlemezes, burkolattal,
900x1000 mm</t>
  </si>
  <si>
    <t>Fűtőtest szerelvény elhelyezése külső vagy belső menettel, illetve hollandival csatlakoztatva DN 15 termosztatikus szelep, termosztatikus szelep szett,  egyenes kivitelű termosztatikus szeleptest, előbeálítással, 1/2"</t>
  </si>
  <si>
    <t>Fűtőtest szerelvény elhelyezése külső vagy belső menettel, illetve hollandival csatlakoztatva DN 15 visszatérő elzárószelep,  egyenes kivitelű visszatérő csavarzat, beszabályozási, elzárási, ürítés funkcióval, 1/2"</t>
  </si>
  <si>
    <t>Termosztatikus szelepfej felszerelése radiátorszelepre, hollandival csatlakoztatva  THZF-H lopásbiztos, M30x1.5 termosztatikus szelepfej beépített érzékelővel, "0" állásban, mechanikus elzárással, FixTrend szeleptesthez, fehér színű</t>
  </si>
  <si>
    <t>Fűtési vezeték, Horganyzott szénacélcső szerelése, préselt csőkötésekkel, cső elhelyezése csőidomokkal, szakaszos nyomáspróbával, szabadon, horonyba vagy padlócsatornába, DN 12 - DN 50, DN 25 szénacél kívül horganyzott cső, d28x1,5</t>
  </si>
  <si>
    <t>Fűtési vezeték, Horganyzott szénacélcső szerelése, préselt csőkötésekkel, cső elhelyezése csőidomokkal, szakaszos nyomáspróbával, szabadon, horonyba vagy padlócsatornába, DN 12 - DN 50, DN 20 szénacél kívül horganyzott cső, d22x1,5</t>
  </si>
  <si>
    <t>Fűtési vezeték, Horganyzott szénacélcső szerelése, préselt csőkötésekkel, cső elhelyezése csőidomokkal, szakaszos nyomáspróbával, szabadon, horonyba vagy padlócsatornába, DN 12 - DN 50, DN 15  szénacél kívül horganyzott cső, d18x1,2</t>
  </si>
  <si>
    <t>Kétoldalon menetes vagy roppantógyűrűs szerelvény elhelyezése, külső vagy belső menettel, illetve hollandival csatlakoztatva DN 25 gömbcsap, víz- és gázfőcsap,  teljesátömlésű golyóscsap, gázra, nikkelezett, PN 4, 60 C fok, bb   1" típ. Kód: 1001G206 [vagy műszakilag ezzel egyenértékű]</t>
  </si>
  <si>
    <t>Kétoldalon menetes vagy roppantógyűrűs szerelvény elhelyezése, külső vagy belső menettel, illetve hollandival csatlakoztatva DN 32 gömbcsap, víz- és gázfőcsap,  teljesátömlésű golyóscsap, gázra, nikkelezett, PN 4, 60 C fok, bb 5/4" típ. Kód: 1001G207 [vagy műszakilag ezzel egyenértékű]</t>
  </si>
  <si>
    <t>Készülékek víz- vagy gázoldali bekötése méretre vágható bordáscsővel, peremezhető cső hollandi csatlakozás készítése nélkül, gázoldali bekötés, hollandis csatlakozás készítése, DN 20  3/4" hollandi + tömítés gázcsőre A02-0010-1829</t>
  </si>
  <si>
    <t>Készülékek víz- vagy gázoldali bekötése méretre vágható bordáscsővel, peremezhető cső hollandi csatlakozás készítése nélkül, gázoldali bekötés, inox bordáscsővel, DN 20  3/4" inox bordáscső gázra, 5 m-es tekercs A01-0001-0697</t>
  </si>
  <si>
    <t xml:space="preserve"> Függőleges égéstermék elvezető készlet - fekete, d= 100/150 mm, L=1290 mm, készülékhez d= 80/125 -&gt; d= 100/150 adapterrel, </t>
  </si>
  <si>
    <t xml:space="preserve">T-idom vizsgálónyílással, d= 100/150 mm, </t>
  </si>
  <si>
    <t>KERTRANSPORT GZS 550 gázzsámoly, 14 kW[vagy műszakilag ezzel egyenértékű]</t>
  </si>
  <si>
    <t>DIAMOND G22/4BF8PW-N gáztűzhely 4 nyílt égővel, és gázsütővel[vagy műszakilag ezzel egyenértékű]</t>
  </si>
  <si>
    <t>Mosdó vagy mosómedence berendezés elhelyezése és bekötése, kifolyószelep, bűzelzáró és sarokszelep nélkül, falra szerelhető porcelán kivitelben (komplett) Green Clean - Akadálymentes mosdókagyló[vagy műszakilag ezzel egyenértékű], pneumatikus döntőberendezéssel, könyöktámasszal, porcelán, fehér, mozgáskorlátozottak számára kialakított konkáv mosdó, Méretek: 650x570x235 mm, +konzol méretei, GCLB10</t>
  </si>
  <si>
    <t>WC öblítőtartály felszerelése és bekötése, falsík elé szerelhető, műanyag, Green Clean - Pneumatikus működtetésű WC tartály[vagy műszakilag ezzel egyenértékű] szett, falon belüli/kívüli nyomógombbal, ABS műanyag, fehér, GCA00675 [vagy műszakilag ezzel egyenértékű]</t>
  </si>
  <si>
    <t>WC csésze elhelyezése és bekötése, öblítőtartály, sarokszelep, WC ülőke,  nyomógomb nélkül, porcelánból, fali WC csésze, mélyöblítésű kivitelben KOLO Nova Pro Bez Barier fali WC[vagy műszakilag ezzel egyenértékű] mozgáskorlátozottak számára, 6 l, mélyöblítésű, öblítőperem nélkül, Rimfree®, 70 cm, Cikkszám: M33520000</t>
  </si>
  <si>
    <t xml:space="preserve">Csaptelepek és szerelvényeinek felszerelése, mosdócsaptelepek, fali mosdócsaptelep. Grohe keverőcsaptelep [vagy műszakilag ezzel egyenértékű]sárgarézből, krómozva, álló kivitelben, perlátorral, kompletten </t>
  </si>
  <si>
    <t>KIÖNTŐ
AISI 304 anyagminőségű rozsdamentes anyagból, mélyhúzott, 490×290 mm medencével. Felhajtható vödörtartó ráccsal. Tartozék: szifon.
Mérete: 450×330×465 mm
Gyártó: STEFINOX KFT.[vagy műszakilag ezzel egyenértékű]
Típus: S 106</t>
  </si>
  <si>
    <t>Fali keverő csaptelep, alsó kifolyással, ipari kivitel. Krómozott, 2 gombos keverő csaptelep, 1/2" csatlakozással. Kifolyószár hossza: 300 mm. Mérete: 210×180×215 mm, Gyártó: STEFINOX KFT., Típus: RUB 00403303[vagy műszakilag ezzel egyenértékű]</t>
  </si>
  <si>
    <t>Padló alatti illetve falba süllyeszthető bűzelzáró, padló alatti 1, 2, 3 ágú elhelyezése, ACO AG 142 rendszerű padlóösszefolyó, fix magasságú kivitel, kiemelhető bűzzárral, szintező talpakkal, 50 mm széles csempeperemmel. Vízszintes DN 70 kivezetéssel. 1.4301 anyagminőségű rozsdamentes acélból, pácolt, passzivált felülettel. Tartozék: hálós rács, szennyfogó kosár.  [Beépítési igény szerint DN 100 csatlakozással, ill. függőleges kivezetéssel is választható.]
Mérete: 200×200×143 mm
Elektromos teljesítménye: 0,1 kW
Gyártó: ACO[vagy műszakilag ezzel egyenértékű]
Típus: 414746</t>
  </si>
  <si>
    <t>KIFOLYÓSZELEP-PÁR TÖMLŐVÉGGEL, LÉGBESZÍVÓVAL
1/2" csatlakozással, légbeszívó szeleppel. Vízátbocsátás: 19 l/perc. 2 db.
Mérete: 25×130×120 mm
Gyártó: MOFÉM[vagy műszakilag ezzel egyenértékű]
Típus: 162-0001-00_PA</t>
  </si>
  <si>
    <t>ACO mobil zsírfogó berendezés 37000.01.00[vagy műszakilag ezzel egyenértékű]</t>
  </si>
  <si>
    <t>Helios MiniVent M1/120 N/C, Elszívó ventilátor, 1f/230 V/50 Hz[vagy műszakilag ezzel egyenértékű]</t>
  </si>
  <si>
    <t>Helios MiniVent M1/100 N/C, Elszívó ventilátor, 1f/230 V/50 Hz[vagy műszakilag ezzel egyenértékű]</t>
  </si>
  <si>
    <t>Helios MiniVent M1/100 F, Elszívó ventilátor, 1f/230 V/50 Hz[vagy műszakilag ezzel egyenértékű]</t>
  </si>
  <si>
    <t>Helios DH 100 kifúvóelem[vagy műszakilag ezzel egyenértékű]</t>
  </si>
  <si>
    <t>Helios FDP 100 lapostető talp[vagy műszakilag ezzel egyenértékű]</t>
  </si>
  <si>
    <t>Helios SV 100 csőkapcsoló[vagy műszakilag ezzel egyenértékű]</t>
  </si>
  <si>
    <t>Helios DH 125 kifúvóelem[vagy műszakilag ezzel egyenértékű]</t>
  </si>
  <si>
    <t>Helios FDP 125 lapostető talp[vagy műszakilag ezzel egyenértékű]</t>
  </si>
  <si>
    <t>Helios SV 125 csőkapcsoló[vagy műszakilag ezzel egyenértékű]</t>
  </si>
  <si>
    <t>Lindab TF250 EC, Elszívó ventilátor, CARU 250 visszacsapó szeleppel, rezgéscsillapítókkal szerelve. 1 f / 230 V / 50 Hz[vagy műszakilag ezzel egyenértékű]</t>
  </si>
  <si>
    <t>Gázüzemű fűtő és melegvíz készítő készülék elhelyezése, víz- és gázoldali bekötése,földgázra vagy PB gázra, kondenzációs fali- vagy modulkazán 100 kW teljesítményig, BOSCH Condens 5000W ZBR 100-3 Gázüzemű kondenzációs falikazán[vagy műszakilag ezzel egyenértékű], nemesacél fűtőfelülettel, MatriX gázégővel, H és S földgázhoz valamint PB-gázhoz, Lambda Pro Control égésszabályozással, helyiség levegőjétől függő és független üzemhez.  Fűtő kivitel. Névleges teljesítmény: 100 kW (50/30°C)</t>
  </si>
  <si>
    <t>BOSCH csatlakozókészlet ZBR 70/100, Cikkszám: 7736700103[vagy műszakilag ezzel egyenértékű]</t>
  </si>
  <si>
    <t>BOSCH CW400 időjárás követő fűtésszabályozó rendszer[vagy műszakilag ezzel egyenértékű]</t>
  </si>
  <si>
    <t>BOSCH MM100 Fűtési keverő és kapcsolómodul[vagy műszakilag ezzel egyenértékű]</t>
  </si>
  <si>
    <t>BOSCH MC400 kaszkádmodul 4 kazánhoz, BUSZ kommunikációval[vagy műszakilag ezzel egyenértékű]</t>
  </si>
  <si>
    <t>Zárt tágulási tartály elhelyezése és bekötése (nyomástartó-, gáztalanító és vízutántöltő berendezések a 82-004-21-es tételtől), fűtési és hűtési rendszerekben, membrános, 2-80 liter között, Flamco CE Top 25, 25 literes fűtési tágulási tartály[vagy műszakilag ezzel egyenértékű]</t>
  </si>
  <si>
    <t>Zárt tágulási tartály elhelyezése és bekötése (nyomástartó-, gáztalanító és vízutántöltő berendezések a 82-004-21-es tételtől), fűtési és hűtési rendszerekben, membrános, 2-80 liter között, Flamco CE Top 80, 80 literes fűtési tágulási tartály[vagy műszakilag ezzel egyenértékű]</t>
  </si>
  <si>
    <t>Elektronikus fűtésszabályzó rendszerelemek szerelése, elektromos bekötés nélkül, hőmérséklet-, szélhatás-, napsugárzás érzékelők, levegő közegre, szabadtéri kivitel, Külső hőmérséklet érzékelő STK-1 típusú[vagy műszakilag ezzel egyenértékű]</t>
  </si>
  <si>
    <t>Összeépíthető világítási  és telekommunikációs szerelvények elemei; Speciális betétek elhelyezése, BOSCH CR100 típusú szobatermosztát[vagy műszakilag ezzel egyenértékű]</t>
  </si>
  <si>
    <t>Nedvestengelyű keringtető szivattyúk elhelyezése és bekötése, standard (átkapcsolható) kivitel, menetes csatlakozással, (hollandis kötéskészletek nélkül), használati melegvíz rendszerhez, 1", Grundfos Comfort UP 15-14BXS PM, HMV cirkulációs szivattyú, állandó mágneses motorral, menetes[vagy műszakilag ezzel egyenértékű]</t>
  </si>
  <si>
    <t>Fűtési vezeték, Horganyzott szénacélcső szerelése, préselt csőkötésekkel, cső elhelyezése csőidomokkal, szakaszos nyomáspróbával, szabadon, horonyba vagy padlócsatornába, DN 12 - DN 50, DN 25 szénacél kívül horganyzott cső, d28x1,5, Cikkszám: 29255</t>
  </si>
  <si>
    <t>Kétoldalon menetes szerelvény elhelyezése, külső vagy belső menettel, illetve hollandival csatlakoztatva, (kötések, tömítések külön tételben történő elszámolásával), DN 32 (1 1/4") gömbcsap, sárgarézből, MOFÉM AHA Univerzális gömbcsap 5/4" bb. menettel, vízátbocsátás 330 l/min., névleges méret 32 mm, sárgaréz, natúr, 10 bar, Kód: 113-0051-00[vagy műszakilag ezzel egyenértékű]</t>
  </si>
  <si>
    <t>Menetes csatlakozású elzáró és szabályozó szerelvények elhelyezése, DN 40, MOFÉM AHA Univerzális gömbcsap 6/4" bb. menettel, vízátbocsátás 590 l/min., névleges méret 40 mm, sárgaréz, natúr, 10 bar, Kód: 113-0052-00[vagy műszakilag ezzel egyenértékű]</t>
  </si>
  <si>
    <t>Kétoldalon menetes vagy roppantógyűrűs szerelvény elhelyezése, külső vagy belső menettel, illetve hollandival csatlakoztatva DN 20 gömbcsap, víz- és gázfőcsap Véletlen zárás ellen védett elzáró szerelvény 3/4 "[vagy műszakilag ezzel egyenértékű]</t>
  </si>
  <si>
    <t>Manométer elhelyezése, lemezházas radiális SIT manométer alsó csatlakozással 63mm átmérővel 6bar manométer SIT_MR63006BB[vagy műszakilag ezzel egyenértékű]</t>
  </si>
  <si>
    <t>Rezgéscsillapító gumikompenzátor, MVV-Link Flex PN10/16, DN32[vagy műszakilag ezzel egyenértékű]</t>
  </si>
  <si>
    <t>Rezgéscsillapító gumikompenzátor, MVV-Link Flex PN10/16, DN40[vagy műszakilag ezzel egyenértékű]</t>
  </si>
  <si>
    <t>BOSCH AH 1000 UNO / 8 BAR
Indirekt fűtésű melegvíztároló [vagy műszakilag ezzel egyenértékű]1 csőkígyóval, 939 liter hasznos térfogattal, Tároló
névleges nyomása: 8 bar, zománcozott acéltartály, 50 mm vastag PU szigetelés, tisztítónyílással, oldalsó
csatlakozásokkal, beépített magnézium védőanód, Átmérő: 1000 mm, magasság: 2000 mm, Elektromos fűtőpatron
csatlakoztatási lehetőség 6/4", fehér szín, nettó súly: 233 kg,</t>
  </si>
  <si>
    <t>BOSCH SF 4 Tároló hőmérséklet érzékelő[vagy műszakilag ezzel egyenértékű]</t>
  </si>
  <si>
    <t>BOSCH NR1006, Biztonsági szerelvény csoport nyomáscsökkentővel[vagy műszakilag ezzel egyenértékű]</t>
  </si>
  <si>
    <t>BOSCH DWM 32-2, Háromjáratú keverőcsap (5/4") KVS érték: 16 m3/h[vagy műszakilag ezzel egyenértékű]</t>
  </si>
  <si>
    <t>Hl21 csepegtető tölcsér[vagy műszakilag ezzel egyenértékű]</t>
  </si>
  <si>
    <t>BWT Aquadial Softlife 15 vízlágyító[vagy műszakilag ezzel egyenértékű]</t>
  </si>
  <si>
    <t>A gyártmány kíváltható  műszakilag ezzel egyenértékü gyártmánnyal.</t>
  </si>
  <si>
    <t>[vagy műszakilag ezzel egyenértékű]</t>
  </si>
  <si>
    <t>függőleges falon ROCKWOOL Frontrock Max E vakolható, inhomogén kőzetgyapot lemez 150 mm[vagy műszakilag ezzel egyenértékű]</t>
  </si>
  <si>
    <t>FŐÖSSZESÍTŐ</t>
  </si>
  <si>
    <t>ÉPÍTÉSZET - MEGLÉVŐ</t>
  </si>
  <si>
    <t>GÉPÉSZ</t>
  </si>
  <si>
    <t>ELEKTROMOS</t>
  </si>
  <si>
    <t>A lámpatestek LED fényforrással, komletten. Kiváltás esetén a Kivitelezőnek kell bizonyítania, hogy a tárgyi terület minden esetben rendelkezik a szabványban előírt követelményeknek megfelelő megvilágítottsági értékekkel! (Csak a két újonnan létesülő épületrész, a konyhai terület nem!)</t>
  </si>
  <si>
    <t>Humuszos termőréteg, termőföld leszedése, terítése gépi erővel, 18%-os terephajlásig, bármilyen talajban, szállítással, 50,1-200,0 m között</t>
  </si>
  <si>
    <t>21-002-1.2</t>
  </si>
  <si>
    <t>profilú bukó-nyíló ablak, fehér, Uw = 0,79 W/m2K KT-03 konszignáció szerint,175 x 300 cm. VCG 4+4Lowe - 14 arg - 4ESG - 14arg - 8ESG Lowe tartóval.</t>
  </si>
  <si>
    <t>profilú bukó-nyíló ablak, fehér, Uw = 0,79 W/m2K KT-04 konszignáció szerint,185 x 300 cm.  VCG 4+4Lowe - 14 arg - 4ESG - 14arg - 8ESG Lowe tartóval</t>
  </si>
  <si>
    <t>profilú bukó-nyíló ablak, fehér, Uw = 0,79 W/m2K KT-05 konszignáció szerint,505 x 300 cm.  VCG 4+4Lowe - 14 arg - 4ESG - 14arg - 8ESG Lowe tartóval</t>
  </si>
  <si>
    <t>profilú bukó-nyíló ablak, fehér, Uw = 0,79 W/m2K KT-06 konszignáció szerint,495 x 300 cm.  VCG 4+4Lowe - 14 arg - 4ESG - 14arg - 8ESG Lowe tartóval</t>
  </si>
  <si>
    <t>profilú bukó-nyíló ablak, fehér, Ug = 0,79 W/m2K KT-07 konszignáció szerint,260 x 300 cm.  VCG 4+4Lowe - 14 arg - 4ESG - 14arg - 8ESG Lowe tartóval</t>
  </si>
  <si>
    <t>profilú bukó-nyíló ablak, fehér, Uw = 0,79 W/m2K KT-08 konszignáció szerint,505 x 300 cm.  VCG 4+4Lowe - 14 arg - 4ESG - 14arg - 8ESG Lowe tartóval</t>
  </si>
  <si>
    <t>profilú bukó-nyíló ablak, fehér, Uw = 0,79 W/m2K KT-09 konszignáció szerint,495 x 300 cm.  VCG 4+4Lowe - 14 arg - 4ESG - 14arg - 8ESG Lowe tartóval</t>
  </si>
  <si>
    <t>profilú bukó-nyíló ablak, fehér, Uw=0,79 W/m2K KT-10 konszignáció szerint,260 x 300 cm.  VCG 4+4Lowe - 14 arg - 4ESG - 14arg - 8ESG Lowe tartóval</t>
  </si>
  <si>
    <t>profilú bukó-nyíló ablak, fehér, Uw= 0,79 W/m2K KT-11 konszignáció szerint,382 x 300 cm.  VCG 4+4Lowe - 14 arg - 4ESG - 14arg - 8ESG Lowe tartóval</t>
  </si>
  <si>
    <t>bukó ablak, fehér, Uw = 0,79 W/m2K  KT-12 konszignáció szerint 515 x 50 cm.  VCG 4+4Lowe - 14 arg - 4ESG - 14arg - 8ESG Lowe tartóval</t>
  </si>
  <si>
    <t>bukó ablak, fehér, Uw = 0,79 W/m2K KT-02 konszignáció szerint,520 x 90 cm.  VCG 4+4Lowe - 14 arg - 4ESG - 14arg - 8ESG Lowe tartóval</t>
  </si>
  <si>
    <t>"K"</t>
  </si>
  <si>
    <t>anyag</t>
  </si>
  <si>
    <t>díj</t>
  </si>
  <si>
    <t>Elektromos reteszkapcsolat kialakítása a gázmágnesszelep, és a szellőzés között</t>
  </si>
  <si>
    <t>Gázvezeték zárás, és nyitás</t>
  </si>
  <si>
    <t>Gázmérők felszerelése</t>
  </si>
  <si>
    <t>Földkiemelés a padló alatti, és a rákötő vezetékek részére kézierővel</t>
  </si>
  <si>
    <t>Földvisszatöltés kézierővel, tömörítéssel</t>
  </si>
  <si>
    <t>Vízhozam mérés</t>
  </si>
  <si>
    <t>Csatlakozás a meglévő csatorna rendszerre</t>
  </si>
  <si>
    <t>Légkezelők beüzemelése</t>
  </si>
  <si>
    <t>Elszívó ventilátor, visszacsapó szeleppel, rezgéscsillapítókkal szerelve. 1 f / 230 V / 50 Hz, V=500m3/h, Tmax=120C°</t>
  </si>
  <si>
    <t>Ventilátor szerelése visszacsapó szeleppel, tartószerkezettel,
V=2740m3/h, Tmax=120C°</t>
  </si>
  <si>
    <t>Lindab LRCA 250 500 hangcsillapító szerelése</t>
  </si>
  <si>
    <t>Elszívó ernyő légtechnikai bekötése
800x800x350 mm</t>
  </si>
  <si>
    <t>Elszívó ernyő légtechnikai bekötése
4750x1300x600 mm</t>
  </si>
  <si>
    <t>A meglévő padozat vágása vizes gyémánt tárcsával.</t>
  </si>
  <si>
    <t>Aljzatbeton vésése, a bontási törmelék elszállítása</t>
  </si>
  <si>
    <t>Hidraulikus váltó 200 kW teljesítményre</t>
  </si>
  <si>
    <t>Csőátvezetések tűzgátló lezárása</t>
  </si>
  <si>
    <t>Tartószerkezet légcsatorna, és a légkezelők részére</t>
  </si>
  <si>
    <t>A kidobó légcsatorna tetőn kívüli szakaszának hőszigetelése, és lemez burkolása</t>
  </si>
  <si>
    <t>Légcsatorna tetőátvezetés. Tetőáttörés, védőcsövek elhelyezése</t>
  </si>
  <si>
    <t>Befúvó légcsatornák hőszigetelése</t>
  </si>
  <si>
    <t>ÉPÍTÉSZET- BŐVÍTÉS</t>
  </si>
  <si>
    <r>
      <t>Mosdó vagy kézmosó</t>
    </r>
    <r>
      <rPr>
        <sz val="10"/>
        <color indexed="8"/>
        <rFont val="Myriad Pro"/>
        <family val="2"/>
      </rPr>
      <t xml:space="preserve"> az alábbi elemekből:
Megrendelő által választott porcelán mosdó falra szerelhező kivitelben</t>
    </r>
  </si>
  <si>
    <r>
      <t>Airvent Verso S 1300 F-HE-9, Befúvó légkezelő, elektromos fűtőelemmel (9 kW), CARU 250 visszacsapó szeleppel, rezgéscsillapítókkal szerelve. 3 f / 400 V / 50 Hz[vagy műszakilag ezzel egyenértékű]</t>
    </r>
    <r>
      <rPr>
        <b/>
        <sz val="10"/>
        <rFont val="Myriad Pro"/>
        <family val="2"/>
      </rPr>
      <t xml:space="preserve">
Beépített szabályzó automatika C5.1</t>
    </r>
  </si>
  <si>
    <r>
      <t xml:space="preserve">Airvent Verso S 3000 F-HW, Befúvó légkezelő, vizes fűtőelemmel, CARU 250 visszacsapó szeleppel, rezgéscsillapítókkal szerelve. 3 f / 400 V / 50 Hz[vagy műszakilag ezzel egyenértékű]
</t>
    </r>
    <r>
      <rPr>
        <b/>
        <sz val="10"/>
        <rFont val="Myriad Pro"/>
        <family val="2"/>
      </rPr>
      <t>Beépített szabályzó automatika C5.1</t>
    </r>
  </si>
  <si>
    <r>
      <t xml:space="preserve">Nedvestengelyű keringtető szivattyúk elhelyezése és bekötése, elektronikusan szabályozott kivitel, fűtési, klímaalkalmazási és hűtési célokra, menetes csatlakozással, (hollandis kötéskészletek nélkül), 1", </t>
    </r>
    <r>
      <rPr>
        <b/>
        <sz val="10"/>
        <rFont val="Myriad Pro"/>
        <family val="2"/>
      </rPr>
      <t>Grundfos ALPHA3 25-40 130</t>
    </r>
    <r>
      <rPr>
        <sz val="10"/>
        <rFont val="Myriad Pro"/>
        <family val="2"/>
      </rPr>
      <t xml:space="preserve"> 1x230V, Szabályozott nedvestengelyű keringetőszivattyú, A-energiaosztály, AUTOADAPT funkcióval, menetes</t>
    </r>
  </si>
  <si>
    <r>
      <t xml:space="preserve">Nedvestengelyű keringtető szivattyúk elhelyezése és bekötése, elektronikusan szabályozott kivitel, fűtési, klímaalkalmazási és hűtési célokra, menetes csatlakozással, (hollandis kötéskészletek nélkül), 1", </t>
    </r>
    <r>
      <rPr>
        <b/>
        <sz val="10"/>
        <rFont val="Myriad Pro"/>
        <family val="2"/>
      </rPr>
      <t>Grundfos ALPHA3 25-80 130</t>
    </r>
    <r>
      <rPr>
        <sz val="10"/>
        <rFont val="Myriad Pro"/>
        <family val="2"/>
      </rPr>
      <t xml:space="preserve"> 1x230V, Szabályozott nedvestengelyű keringetőszivattyú, A-energiaosztály, AUTOADAPT funkcióval, menetes[vagy műszakilag ezzel egyenértékű]</t>
    </r>
  </si>
  <si>
    <t>Papillon Oria LED 220 21W 4000K
vagy műszakilag legalább ezzel egyenértékű
terveken: L1(SYL-LIGHTER LED II220 RO 21W IP44)</t>
  </si>
  <si>
    <t>Disano 842 LED panel - UGR&lt;19-CRI=80
vagy műszakilag legalább ezzel egyenértékű
terveken: L2  (LED PANEL T 40W 60X60 4200lm UGR 19 TÜV 4K)</t>
  </si>
  <si>
    <t>Kültéri világítás LED fényforrással( DEL 1480 LED 24W IP54)</t>
  </si>
  <si>
    <t>ÁFA (27%)</t>
  </si>
  <si>
    <t>ÉPÜLETGÉPÉSZETI MUNKÁK</t>
  </si>
  <si>
    <t>ÉPÍTÉSZET, BELSŐÉPÍTÉSZET, STATIKA- BŐVÍTÉS</t>
  </si>
  <si>
    <t>ÉPÍTÉSZET, BELSŐÉPÍTÉSZET, STATIKA - MEGLÉVŐ</t>
  </si>
  <si>
    <r>
      <t>Munkagödör földkiemelése épületek és műtárgyak helyén bármely konzisztenciájú, I-IV. oszt. talajban, gépi erővel, kiegészítő kézi munkával, alapterület: 250,0 m</t>
    </r>
    <r>
      <rPr>
        <vertAlign val="superscript"/>
        <sz val="10"/>
        <rFont val="Myriad Pro"/>
        <family val="2"/>
      </rPr>
      <t>2</t>
    </r>
    <r>
      <rPr>
        <sz val="10"/>
        <rFont val="Myriad Pro"/>
        <family val="2"/>
      </rPr>
      <t xml:space="preserve"> felett, 5,5 m mélységig</t>
    </r>
  </si>
  <si>
    <r>
      <t>Vasbeton sáv-, talp- lemezalap készítése szivattyús technológiával, .....minőségű betonból C25/30 - X0 képlékeny kavicsbeton keverék CEM 32,5 pc. D</t>
    </r>
    <r>
      <rPr>
        <vertAlign val="subscript"/>
        <sz val="10"/>
        <rFont val="Myriad Pro"/>
        <family val="2"/>
      </rPr>
      <t>max</t>
    </r>
    <r>
      <rPr>
        <sz val="10"/>
        <rFont val="Myriad Pro"/>
        <family val="2"/>
      </rPr>
      <t xml:space="preserve"> = 24 mm, m = 6,6 finomsági modulussal</t>
    </r>
  </si>
  <si>
    <r>
      <t>Szerelőbeton készítése, .....minőségű betonból 8 cm vastagságig C10/12 - X0b(H) képlékeny kavicsbeton keverék CEM 32,5 pc. D</t>
    </r>
    <r>
      <rPr>
        <vertAlign val="subscript"/>
        <sz val="10"/>
        <rFont val="Myriad Pro"/>
        <family val="2"/>
      </rPr>
      <t>max</t>
    </r>
    <r>
      <rPr>
        <sz val="10"/>
        <rFont val="Myriad Pro"/>
        <family val="2"/>
      </rPr>
      <t xml:space="preserve"> = 16 mm, m = 6,5 finomsági modulussal</t>
    </r>
  </si>
  <si>
    <r>
      <t>Betonfal készítése kézi erővel, XN(H), X0b(H), X0v(H) környezeti osztályú, kissé képlékeny vagy képlékeny konzisztenciájú betonból, 24 cm vastagságig C20/25 - X0v(H) kissé képlékeny kavicsbeton keverék CEM 52,5 pc. D</t>
    </r>
    <r>
      <rPr>
        <vertAlign val="subscript"/>
        <sz val="10"/>
        <rFont val="Myriad Pro"/>
        <family val="2"/>
      </rPr>
      <t>max</t>
    </r>
    <r>
      <rPr>
        <sz val="10"/>
        <rFont val="Myriad Pro"/>
        <family val="2"/>
      </rPr>
      <t xml:space="preserve"> = 24 mm, m = 6,8 finomsági</t>
    </r>
  </si>
  <si>
    <r>
      <t>Betonfal készítése kézi erővel, XN(H), X0b(H), X0v(H) környezeti osztályú, kissé képlékeny vagy képlékeny konzisztenciájú betonból, 25-50 cm vastagság között C30/37 - X0v(H) kissé képlékeny kavicsbeton keverék CEM 52,5 pc. D</t>
    </r>
    <r>
      <rPr>
        <vertAlign val="subscript"/>
        <sz val="10"/>
        <rFont val="Myriad Pro"/>
        <family val="2"/>
      </rPr>
      <t>max</t>
    </r>
    <r>
      <rPr>
        <sz val="10"/>
        <rFont val="Myriad Pro"/>
        <family val="2"/>
      </rPr>
      <t xml:space="preserve"> = 24 mm, m = 6,8 finomsági</t>
    </r>
  </si>
  <si>
    <r>
      <t>technológiával, vibrátoros tömörítéssel C30/37 - X0 kissé képlékeny kavicsbeton keverék CEM 52,5 pc. D</t>
    </r>
    <r>
      <rPr>
        <vertAlign val="subscript"/>
        <sz val="10"/>
        <rFont val="Myriad Pro"/>
        <family val="2"/>
      </rPr>
      <t>max</t>
    </r>
    <r>
      <rPr>
        <sz val="10"/>
        <rFont val="Myriad Pro"/>
        <family val="2"/>
      </rPr>
      <t xml:space="preserve"> = 24 mm, m = 7,0 finomsági modulussal</t>
    </r>
  </si>
  <si>
    <r>
      <t>X0 kissé képlékeny kavicsbeton keverék CEM 52,5 pc. D</t>
    </r>
    <r>
      <rPr>
        <vertAlign val="subscript"/>
        <sz val="10"/>
        <rFont val="Myriad Pro"/>
        <family val="2"/>
      </rPr>
      <t>max</t>
    </r>
    <r>
      <rPr>
        <sz val="10"/>
        <rFont val="Myriad Pro"/>
        <family val="2"/>
      </rPr>
      <t xml:space="preserve"> = 24 mm, m = 7,0 finomsági modulussal</t>
    </r>
  </si>
  <si>
    <r>
      <t>Lépcső készítése vasbetonból, X0v(H), XC1, XC2, XC3 környezeti osztályú, kissé képlékeny vagy képlékeny konzisztenciájú betonból, betonszivattyús technológiával, vibrátoros tömörítéssel C30/37 - XC1 kissé képlékeny kavicsbeton keverék CEM 52,5 pc. D</t>
    </r>
    <r>
      <rPr>
        <vertAlign val="subscript"/>
        <sz val="10"/>
        <rFont val="Myriad Pro"/>
        <family val="2"/>
      </rPr>
      <t>max</t>
    </r>
    <r>
      <rPr>
        <sz val="10"/>
        <rFont val="Myriad Pro"/>
        <family val="2"/>
      </rPr>
      <t xml:space="preserve"> =</t>
    </r>
  </si>
  <si>
    <t>ÉPÜLETVILLAMOSSÁGI MUNKÁK</t>
  </si>
  <si>
    <t>Összesített nettó ajánlati ár</t>
  </si>
  <si>
    <t>Bruttó összesen</t>
  </si>
  <si>
    <t>SVÁBHEGYI BÖLCSŐDE BŐVÍTÉSE</t>
  </si>
  <si>
    <t>KÖLTSÉGVETÉS</t>
  </si>
  <si>
    <t>Fűtési szerelési munkák</t>
  </si>
  <si>
    <t>Billámvédelem, EPH rendszer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</si>
</sst>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0\ &quot;Ft&quot;;[Red]\-#,##0\ &quot;Ft&quot;"/>
    <numFmt numFmtId="44" formatCode="_-* #,##0.00\ &quot;Ft&quot;_-;\-* #,##0.00\ &quot;Ft&quot;_-;_-* &quot;-&quot;??\ &quot;Ft&quot;_-;_-@_-"/>
    <numFmt numFmtId="164" formatCode="#,##0\ &quot;Ft&quot;"/>
    <numFmt numFmtId="165" formatCode="&quot;1.&quot;000"/>
    <numFmt numFmtId="166" formatCode="&quot;2.&quot;000"/>
    <numFmt numFmtId="167" formatCode="&quot;4.&quot;000"/>
    <numFmt numFmtId="168" formatCode="&quot;5.&quot;000"/>
    <numFmt numFmtId="169" formatCode="&quot;6.&quot;000"/>
    <numFmt numFmtId="170" formatCode="&quot;7.&quot;000"/>
    <numFmt numFmtId="171" formatCode="&quot;8.&quot;000"/>
    <numFmt numFmtId="172" formatCode="&quot;10.&quot;000"/>
    <numFmt numFmtId="173" formatCode="#,##0.0000"/>
    <numFmt numFmtId="174" formatCode="#,##0\ [$Ft-40E];[Red]\-#,##0\ [$Ft-40E]"/>
  </numFmts>
  <fonts count="24">
    <font>
      <sz val="11"/>
      <color theme="1"/>
      <name val="Calibri"/>
      <family val="2"/>
      <charset val="238"/>
      <scheme val="minor"/>
    </font>
    <font>
      <sz val="11"/>
      <color theme="1"/>
      <name val="Calibri"/>
      <family val="2"/>
      <charset val="238"/>
      <scheme val="minor"/>
    </font>
    <font>
      <sz val="10"/>
      <name val="Arial"/>
      <family val="2"/>
      <charset val="238"/>
    </font>
    <font>
      <sz val="10"/>
      <name val="Arial CE"/>
      <charset val="238"/>
    </font>
    <font>
      <sz val="10"/>
      <name val="Helv"/>
      <charset val="238"/>
    </font>
    <font>
      <sz val="10"/>
      <name val="MS Sans Serif"/>
      <family val="2"/>
      <charset val="238"/>
    </font>
    <font>
      <sz val="10"/>
      <color theme="1"/>
      <name val="Myriad Pro"/>
      <family val="2"/>
    </font>
    <font>
      <b/>
      <sz val="10"/>
      <color theme="1"/>
      <name val="Myriad Pro"/>
      <family val="2"/>
    </font>
    <font>
      <sz val="10"/>
      <color indexed="8"/>
      <name val="Myriad Pro"/>
      <family val="2"/>
    </font>
    <font>
      <b/>
      <sz val="14"/>
      <name val="Myriad Pro"/>
      <family val="2"/>
    </font>
    <font>
      <sz val="10"/>
      <name val="Myriad Pro"/>
      <family val="2"/>
    </font>
    <font>
      <b/>
      <u/>
      <sz val="14"/>
      <name val="Myriad Pro"/>
      <family val="2"/>
    </font>
    <font>
      <sz val="8"/>
      <name val="Myriad Pro"/>
      <family val="2"/>
    </font>
    <font>
      <b/>
      <u/>
      <sz val="12"/>
      <color indexed="8"/>
      <name val="Myriad Pro"/>
      <family val="2"/>
    </font>
    <font>
      <u/>
      <sz val="10"/>
      <name val="Myriad Pro"/>
      <family val="2"/>
    </font>
    <font>
      <b/>
      <sz val="10"/>
      <name val="Myriad Pro"/>
      <family val="2"/>
    </font>
    <font>
      <sz val="9"/>
      <name val="Myriad Pro"/>
      <family val="2"/>
    </font>
    <font>
      <sz val="12"/>
      <name val="Myriad Pro"/>
      <family val="2"/>
    </font>
    <font>
      <b/>
      <sz val="14"/>
      <color theme="1"/>
      <name val="Myriad Pro"/>
      <family val="2"/>
    </font>
    <font>
      <vertAlign val="superscript"/>
      <sz val="10"/>
      <name val="Myriad Pro"/>
      <family val="2"/>
    </font>
    <font>
      <vertAlign val="subscript"/>
      <sz val="10"/>
      <name val="Myriad Pro"/>
      <family val="2"/>
    </font>
    <font>
      <sz val="12"/>
      <color theme="1"/>
      <name val="Myriad Pro"/>
      <charset val="238"/>
    </font>
    <font>
      <b/>
      <sz val="16"/>
      <name val="Myriad Pro"/>
      <charset val="238"/>
    </font>
    <font>
      <b/>
      <sz val="14"/>
      <color theme="1"/>
      <name val="Myriad Pro"/>
      <charset val="23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medium">
        <color indexed="64"/>
      </right>
      <top style="medium">
        <color indexed="64"/>
      </top>
      <bottom style="medium">
        <color indexed="64"/>
      </bottom>
      <diagonal/>
    </border>
  </borders>
  <cellStyleXfs count="11">
    <xf numFmtId="0" fontId="0" fillId="0" borderId="0"/>
    <xf numFmtId="44" fontId="1" fillId="0" borderId="0" applyFont="0" applyFill="0" applyBorder="0" applyAlignment="0" applyProtection="0"/>
    <xf numFmtId="0" fontId="3" fillId="0" borderId="0"/>
    <xf numFmtId="0" fontId="4" fillId="0" borderId="0"/>
    <xf numFmtId="0" fontId="4" fillId="0" borderId="0"/>
    <xf numFmtId="0" fontId="1" fillId="0" borderId="0"/>
    <xf numFmtId="0" fontId="3" fillId="0" borderId="0"/>
    <xf numFmtId="0" fontId="5" fillId="0" borderId="0"/>
    <xf numFmtId="0" fontId="2" fillId="0" borderId="0"/>
    <xf numFmtId="0" fontId="1" fillId="0" borderId="0"/>
    <xf numFmtId="0" fontId="1" fillId="0" borderId="0"/>
  </cellStyleXfs>
  <cellXfs count="168">
    <xf numFmtId="0" fontId="0" fillId="0" borderId="0" xfId="0"/>
    <xf numFmtId="0" fontId="6" fillId="0" borderId="0" xfId="0" applyFont="1" applyBorder="1" applyAlignment="1">
      <alignment vertical="top" wrapText="1"/>
    </xf>
    <xf numFmtId="0" fontId="6" fillId="0" borderId="0" xfId="0" applyFont="1" applyBorder="1" applyAlignment="1">
      <alignment horizontal="right" vertical="top" wrapText="1"/>
    </xf>
    <xf numFmtId="3" fontId="6" fillId="0" borderId="0" xfId="0" applyNumberFormat="1" applyFont="1" applyBorder="1" applyAlignment="1">
      <alignment horizontal="right" vertical="top" wrapText="1"/>
    </xf>
    <xf numFmtId="49" fontId="6" fillId="0" borderId="0" xfId="0" applyNumberFormat="1" applyFont="1" applyBorder="1" applyAlignment="1">
      <alignment vertical="top" wrapText="1"/>
    </xf>
    <xf numFmtId="0" fontId="6" fillId="3" borderId="0" xfId="0" applyFont="1" applyFill="1" applyBorder="1" applyAlignment="1">
      <alignment horizontal="right" vertical="top" wrapText="1"/>
    </xf>
    <xf numFmtId="3" fontId="6" fillId="0" borderId="0" xfId="0" applyNumberFormat="1" applyFont="1" applyBorder="1" applyAlignment="1">
      <alignment vertical="top" wrapText="1"/>
    </xf>
    <xf numFmtId="0" fontId="7" fillId="0" borderId="0" xfId="0" applyFont="1" applyBorder="1" applyAlignment="1">
      <alignment vertical="top" wrapText="1"/>
    </xf>
    <xf numFmtId="3" fontId="7" fillId="0" borderId="0" xfId="0" applyNumberFormat="1" applyFont="1" applyBorder="1" applyAlignment="1">
      <alignment vertical="top" wrapText="1"/>
    </xf>
    <xf numFmtId="0" fontId="10" fillId="0" borderId="0" xfId="2" applyFont="1" applyFill="1" applyBorder="1" applyAlignment="1">
      <alignment vertical="center"/>
    </xf>
    <xf numFmtId="0" fontId="10" fillId="0" borderId="0" xfId="0" applyFont="1" applyFill="1" applyBorder="1" applyAlignment="1">
      <alignment vertical="center"/>
    </xf>
    <xf numFmtId="49" fontId="11" fillId="0" borderId="0"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right" vertical="center" wrapText="1"/>
    </xf>
    <xf numFmtId="0" fontId="9" fillId="0" borderId="0" xfId="2" applyFont="1" applyFill="1" applyBorder="1" applyAlignment="1">
      <alignment vertical="center" wrapText="1"/>
    </xf>
    <xf numFmtId="3" fontId="12" fillId="0" borderId="0" xfId="7" applyNumberFormat="1" applyFont="1" applyFill="1" applyBorder="1" applyAlignment="1" applyProtection="1">
      <alignment horizontal="right" vertical="center" shrinkToFit="1"/>
      <protection locked="0"/>
    </xf>
    <xf numFmtId="49" fontId="13" fillId="0" borderId="0" xfId="2" applyNumberFormat="1" applyFont="1" applyFill="1" applyBorder="1" applyAlignment="1">
      <alignment vertical="center" wrapText="1"/>
    </xf>
    <xf numFmtId="0" fontId="10" fillId="0" borderId="0" xfId="2" applyFont="1" applyFill="1" applyBorder="1" applyAlignment="1">
      <alignment horizontal="right" vertical="center"/>
    </xf>
    <xf numFmtId="49" fontId="14" fillId="0" borderId="0" xfId="2" applyNumberFormat="1" applyFont="1" applyBorder="1" applyAlignment="1">
      <alignment vertical="center"/>
    </xf>
    <xf numFmtId="0" fontId="10" fillId="0" borderId="0" xfId="2" applyFont="1" applyBorder="1" applyAlignment="1">
      <alignment vertical="center"/>
    </xf>
    <xf numFmtId="0" fontId="10" fillId="0" borderId="0" xfId="2" applyFont="1" applyBorder="1" applyAlignment="1">
      <alignment horizontal="right" vertical="center"/>
    </xf>
    <xf numFmtId="0" fontId="14" fillId="0" borderId="0" xfId="0" applyFont="1" applyBorder="1" applyAlignment="1">
      <alignment vertical="center"/>
    </xf>
    <xf numFmtId="0" fontId="10" fillId="0" borderId="0" xfId="0" applyFont="1" applyBorder="1" applyAlignment="1">
      <alignment vertical="center"/>
    </xf>
    <xf numFmtId="0" fontId="6" fillId="0" borderId="0" xfId="5" applyFont="1" applyFill="1" applyBorder="1" applyAlignment="1">
      <alignment vertical="top" wrapText="1"/>
    </xf>
    <xf numFmtId="165" fontId="10" fillId="0" borderId="0" xfId="0" applyNumberFormat="1" applyFont="1" applyFill="1" applyBorder="1" applyAlignment="1">
      <alignment horizontal="center" vertical="top" wrapText="1"/>
    </xf>
    <xf numFmtId="0" fontId="6" fillId="0" borderId="0" xfId="5" applyFont="1" applyFill="1" applyBorder="1" applyAlignment="1">
      <alignment horizontal="right" vertical="top"/>
    </xf>
    <xf numFmtId="0" fontId="6" fillId="0" borderId="0" xfId="5" applyFont="1" applyFill="1" applyBorder="1" applyAlignment="1">
      <alignment vertical="top"/>
    </xf>
    <xf numFmtId="164" fontId="10" fillId="0" borderId="0" xfId="2" applyNumberFormat="1" applyFont="1" applyFill="1" applyBorder="1" applyAlignment="1">
      <alignment horizontal="right" vertical="top"/>
    </xf>
    <xf numFmtId="164" fontId="10" fillId="0" borderId="0" xfId="6" applyNumberFormat="1" applyFont="1" applyFill="1" applyBorder="1" applyAlignment="1">
      <alignment horizontal="right" vertical="top"/>
    </xf>
    <xf numFmtId="3" fontId="10" fillId="0" borderId="0" xfId="8" applyNumberFormat="1" applyFont="1" applyBorder="1"/>
    <xf numFmtId="0" fontId="7" fillId="0" borderId="0" xfId="0" applyFont="1" applyBorder="1" applyAlignment="1">
      <alignment horizontal="right" vertical="top" wrapText="1"/>
    </xf>
    <xf numFmtId="0" fontId="6" fillId="0" borderId="0" xfId="0" applyFont="1" applyBorder="1" applyAlignment="1">
      <alignment horizontal="left" vertical="top"/>
    </xf>
    <xf numFmtId="0" fontId="7" fillId="0" borderId="0" xfId="0" applyFont="1" applyBorder="1" applyAlignment="1">
      <alignment horizontal="left" vertical="top" wrapText="1"/>
    </xf>
    <xf numFmtId="3" fontId="7" fillId="0" borderId="0" xfId="0" applyNumberFormat="1" applyFont="1" applyBorder="1" applyAlignment="1">
      <alignment horizontal="right" vertical="top" wrapText="1"/>
    </xf>
    <xf numFmtId="0" fontId="6" fillId="0" borderId="0" xfId="0" applyFont="1" applyBorder="1" applyAlignment="1">
      <alignment horizontal="left" vertical="top" wrapText="1"/>
    </xf>
    <xf numFmtId="49" fontId="14" fillId="0" borderId="0" xfId="2" applyNumberFormat="1" applyFont="1" applyFill="1" applyBorder="1" applyAlignment="1">
      <alignment vertical="center"/>
    </xf>
    <xf numFmtId="165" fontId="14" fillId="0" borderId="0" xfId="0" applyNumberFormat="1" applyFont="1" applyFill="1" applyBorder="1" applyAlignment="1">
      <alignment horizontal="center" vertical="top"/>
    </xf>
    <xf numFmtId="0" fontId="15" fillId="0" borderId="0" xfId="4" applyFont="1" applyFill="1" applyBorder="1" applyAlignment="1">
      <alignment vertical="top" wrapText="1"/>
    </xf>
    <xf numFmtId="0" fontId="10" fillId="0" borderId="0" xfId="2" applyFont="1" applyFill="1" applyBorder="1" applyAlignment="1">
      <alignment horizontal="right" vertical="top"/>
    </xf>
    <xf numFmtId="0" fontId="10" fillId="0" borderId="0" xfId="2" applyFont="1" applyFill="1" applyBorder="1" applyAlignment="1">
      <alignment vertical="top"/>
    </xf>
    <xf numFmtId="0" fontId="10" fillId="0" borderId="0" xfId="4" applyFont="1" applyFill="1" applyBorder="1" applyAlignment="1">
      <alignment vertical="top" wrapText="1"/>
    </xf>
    <xf numFmtId="0" fontId="7" fillId="0" borderId="0" xfId="5" applyFont="1" applyFill="1" applyBorder="1" applyAlignment="1">
      <alignment vertical="top" wrapText="1"/>
    </xf>
    <xf numFmtId="3" fontId="10" fillId="0" borderId="0" xfId="2" applyNumberFormat="1" applyFont="1" applyFill="1" applyBorder="1" applyAlignment="1">
      <alignment horizontal="left" vertical="top" wrapText="1"/>
    </xf>
    <xf numFmtId="3" fontId="10" fillId="0" borderId="0" xfId="2" applyNumberFormat="1" applyFont="1" applyFill="1" applyBorder="1" applyAlignment="1">
      <alignment vertical="top"/>
    </xf>
    <xf numFmtId="0" fontId="10" fillId="0" borderId="0" xfId="0" applyFont="1" applyFill="1" applyBorder="1" applyAlignment="1">
      <alignment vertical="top" wrapText="1"/>
    </xf>
    <xf numFmtId="0" fontId="14" fillId="0" borderId="0" xfId="0" applyFont="1" applyFill="1" applyBorder="1" applyAlignment="1">
      <alignment vertical="center"/>
    </xf>
    <xf numFmtId="49" fontId="14" fillId="0" borderId="0" xfId="2" applyNumberFormat="1" applyFont="1" applyFill="1" applyBorder="1" applyAlignment="1">
      <alignment vertical="center" wrapText="1"/>
    </xf>
    <xf numFmtId="0" fontId="15" fillId="0" borderId="0" xfId="2" applyFont="1" applyFill="1" applyBorder="1" applyAlignment="1">
      <alignment vertical="center" wrapText="1"/>
    </xf>
    <xf numFmtId="3" fontId="10" fillId="0" borderId="0" xfId="2" applyNumberFormat="1" applyFont="1" applyFill="1" applyBorder="1" applyAlignment="1">
      <alignment horizontal="right" vertical="center"/>
    </xf>
    <xf numFmtId="3" fontId="15" fillId="0" borderId="0" xfId="2" applyNumberFormat="1" applyFont="1" applyFill="1" applyBorder="1" applyAlignment="1">
      <alignment horizontal="right" vertical="center"/>
    </xf>
    <xf numFmtId="164" fontId="15" fillId="0" borderId="0" xfId="2" applyNumberFormat="1" applyFont="1" applyFill="1" applyBorder="1" applyAlignment="1">
      <alignment horizontal="right" vertical="center"/>
    </xf>
    <xf numFmtId="166" fontId="14" fillId="0" borderId="0" xfId="0" applyNumberFormat="1" applyFont="1" applyFill="1" applyBorder="1" applyAlignment="1">
      <alignment horizontal="center" vertical="top"/>
    </xf>
    <xf numFmtId="166" fontId="10" fillId="0" borderId="0" xfId="8" applyNumberFormat="1" applyFont="1" applyFill="1" applyBorder="1" applyAlignment="1">
      <alignment horizontal="center" vertical="top" wrapText="1"/>
    </xf>
    <xf numFmtId="0" fontId="7" fillId="0" borderId="0" xfId="9" applyFont="1" applyFill="1" applyBorder="1" applyAlignment="1">
      <alignment vertical="top" wrapText="1"/>
    </xf>
    <xf numFmtId="0" fontId="6" fillId="0" borderId="0" xfId="9" applyFont="1" applyFill="1" applyBorder="1" applyAlignment="1">
      <alignment vertical="top" wrapText="1"/>
    </xf>
    <xf numFmtId="0" fontId="6" fillId="0" borderId="0" xfId="10" applyFont="1" applyFill="1" applyBorder="1" applyAlignment="1">
      <alignment horizontal="right" vertical="center"/>
    </xf>
    <xf numFmtId="0" fontId="10" fillId="0" borderId="0" xfId="2" applyFont="1" applyFill="1" applyBorder="1" applyAlignment="1">
      <alignment vertical="top" wrapText="1"/>
    </xf>
    <xf numFmtId="0" fontId="10" fillId="0" borderId="0" xfId="9" applyFont="1" applyFill="1" applyBorder="1" applyAlignment="1">
      <alignment vertical="top" wrapText="1"/>
    </xf>
    <xf numFmtId="49" fontId="14" fillId="0" borderId="0" xfId="2" applyNumberFormat="1" applyFont="1" applyFill="1" applyBorder="1" applyAlignment="1">
      <alignment vertical="top" wrapText="1"/>
    </xf>
    <xf numFmtId="3" fontId="10" fillId="0" borderId="0" xfId="2" applyNumberFormat="1" applyFont="1" applyFill="1" applyBorder="1" applyAlignment="1">
      <alignment horizontal="right" vertical="top"/>
    </xf>
    <xf numFmtId="3" fontId="15" fillId="0" borderId="0" xfId="2" applyNumberFormat="1" applyFont="1" applyFill="1" applyBorder="1" applyAlignment="1">
      <alignment horizontal="right" vertical="top"/>
    </xf>
    <xf numFmtId="164" fontId="15" fillId="0" borderId="0" xfId="2" applyNumberFormat="1" applyFont="1" applyFill="1" applyBorder="1" applyAlignment="1">
      <alignment horizontal="right" vertical="top"/>
    </xf>
    <xf numFmtId="164" fontId="10" fillId="0" borderId="0" xfId="2" applyNumberFormat="1" applyFont="1" applyBorder="1" applyAlignment="1">
      <alignment horizontal="right" vertical="top"/>
    </xf>
    <xf numFmtId="167" fontId="14" fillId="0" borderId="0" xfId="0" applyNumberFormat="1" applyFont="1" applyFill="1" applyBorder="1" applyAlignment="1">
      <alignment horizontal="center" vertical="top"/>
    </xf>
    <xf numFmtId="167" fontId="10" fillId="0" borderId="0" xfId="0" applyNumberFormat="1" applyFont="1" applyFill="1" applyBorder="1" applyAlignment="1">
      <alignment horizontal="center" vertical="top" wrapText="1"/>
    </xf>
    <xf numFmtId="6" fontId="6" fillId="0" borderId="0" xfId="5" applyNumberFormat="1" applyFont="1" applyFill="1" applyBorder="1" applyAlignment="1">
      <alignment vertical="top" wrapText="1"/>
    </xf>
    <xf numFmtId="0" fontId="6" fillId="0" borderId="0" xfId="5" applyFont="1" applyBorder="1" applyAlignment="1">
      <alignment horizontal="right" vertical="top"/>
    </xf>
    <xf numFmtId="0" fontId="6" fillId="0" borderId="0" xfId="5" applyFont="1" applyBorder="1" applyAlignment="1">
      <alignment vertical="top"/>
    </xf>
    <xf numFmtId="0" fontId="6" fillId="0" borderId="0" xfId="9" applyFont="1" applyBorder="1" applyAlignment="1">
      <alignment horizontal="right" vertical="top"/>
    </xf>
    <xf numFmtId="0" fontId="6" fillId="0" borderId="0" xfId="9" applyFont="1" applyBorder="1" applyAlignment="1">
      <alignment vertical="top"/>
    </xf>
    <xf numFmtId="0" fontId="15" fillId="0" borderId="0" xfId="8" applyFont="1" applyFill="1" applyBorder="1" applyAlignment="1">
      <alignment vertical="center" wrapText="1"/>
    </xf>
    <xf numFmtId="0" fontId="10" fillId="0" borderId="0" xfId="9" applyFont="1" applyBorder="1" applyAlignment="1">
      <alignment horizontal="right" vertical="top"/>
    </xf>
    <xf numFmtId="0" fontId="10" fillId="0" borderId="0" xfId="9" applyFont="1" applyBorder="1" applyAlignment="1">
      <alignment vertical="top"/>
    </xf>
    <xf numFmtId="168" fontId="14" fillId="0" borderId="0" xfId="0" applyNumberFormat="1" applyFont="1" applyFill="1" applyBorder="1" applyAlignment="1">
      <alignment horizontal="center" vertical="top"/>
    </xf>
    <xf numFmtId="6" fontId="6" fillId="0" borderId="0" xfId="0" applyNumberFormat="1" applyFont="1" applyBorder="1" applyAlignment="1">
      <alignment horizontal="right" vertical="center"/>
    </xf>
    <xf numFmtId="0" fontId="6" fillId="0" borderId="0" xfId="0" applyFont="1" applyBorder="1" applyAlignment="1">
      <alignment vertical="top"/>
    </xf>
    <xf numFmtId="169" fontId="14" fillId="0" borderId="0" xfId="0" applyNumberFormat="1" applyFont="1" applyFill="1" applyBorder="1" applyAlignment="1">
      <alignment horizontal="center" vertical="top"/>
    </xf>
    <xf numFmtId="0" fontId="10" fillId="0" borderId="0" xfId="0" applyFont="1" applyBorder="1" applyAlignment="1">
      <alignment vertical="top" wrapText="1"/>
    </xf>
    <xf numFmtId="0" fontId="10" fillId="0" borderId="0" xfId="5" applyFont="1" applyFill="1" applyBorder="1" applyAlignment="1">
      <alignment vertical="top" wrapText="1"/>
    </xf>
    <xf numFmtId="170" fontId="14" fillId="0" borderId="0" xfId="0" applyNumberFormat="1" applyFont="1" applyFill="1" applyBorder="1" applyAlignment="1">
      <alignment horizontal="center" vertical="top"/>
    </xf>
    <xf numFmtId="0" fontId="6" fillId="0" borderId="0" xfId="9" applyFont="1" applyFill="1" applyBorder="1" applyAlignment="1">
      <alignment horizontal="right" vertical="top"/>
    </xf>
    <xf numFmtId="0" fontId="6" fillId="0" borderId="0" xfId="9" applyFont="1" applyFill="1" applyBorder="1" applyAlignment="1">
      <alignment vertical="top"/>
    </xf>
    <xf numFmtId="1" fontId="6" fillId="0" borderId="0" xfId="5" applyNumberFormat="1" applyFont="1" applyFill="1" applyBorder="1" applyAlignment="1">
      <alignment horizontal="right" vertical="top"/>
    </xf>
    <xf numFmtId="0" fontId="10" fillId="0" borderId="0" xfId="2" applyFont="1" applyBorder="1" applyAlignment="1">
      <alignment horizontal="right" vertical="top"/>
    </xf>
    <xf numFmtId="0" fontId="10" fillId="0" borderId="0" xfId="2" applyFont="1" applyBorder="1" applyAlignment="1">
      <alignment vertical="top"/>
    </xf>
    <xf numFmtId="164" fontId="10" fillId="0" borderId="0" xfId="6" applyNumberFormat="1" applyFont="1" applyBorder="1" applyAlignment="1">
      <alignment horizontal="right" vertical="top"/>
    </xf>
    <xf numFmtId="171" fontId="14" fillId="0" borderId="0" xfId="0" applyNumberFormat="1" applyFont="1" applyFill="1" applyBorder="1" applyAlignment="1">
      <alignment horizontal="center" vertical="top"/>
    </xf>
    <xf numFmtId="168" fontId="10" fillId="0" borderId="0" xfId="0" applyNumberFormat="1" applyFont="1" applyFill="1" applyBorder="1" applyAlignment="1">
      <alignment horizontal="center" vertical="top" wrapText="1"/>
    </xf>
    <xf numFmtId="0" fontId="6" fillId="0" borderId="0" xfId="5" applyFont="1" applyBorder="1" applyAlignment="1">
      <alignment vertical="top" wrapText="1"/>
    </xf>
    <xf numFmtId="3" fontId="10" fillId="0" borderId="0" xfId="2" applyNumberFormat="1" applyFont="1" applyBorder="1" applyAlignment="1">
      <alignment vertical="top"/>
    </xf>
    <xf numFmtId="0" fontId="10" fillId="0" borderId="0" xfId="8" applyNumberFormat="1" applyFont="1" applyBorder="1"/>
    <xf numFmtId="0" fontId="10" fillId="0" borderId="0" xfId="8" applyNumberFormat="1" applyFont="1" applyFill="1" applyBorder="1"/>
    <xf numFmtId="0" fontId="10" fillId="0" borderId="0" xfId="8" applyNumberFormat="1" applyFont="1" applyBorder="1" applyAlignment="1">
      <alignment wrapText="1"/>
    </xf>
    <xf numFmtId="172" fontId="14" fillId="0" borderId="0" xfId="0" applyNumberFormat="1" applyFont="1" applyFill="1" applyBorder="1" applyAlignment="1">
      <alignment horizontal="center" vertical="top"/>
    </xf>
    <xf numFmtId="3" fontId="12" fillId="0" borderId="0" xfId="7" applyNumberFormat="1" applyFont="1" applyFill="1" applyBorder="1" applyAlignment="1" applyProtection="1">
      <alignment horizontal="right" vertical="top" shrinkToFit="1"/>
      <protection locked="0"/>
    </xf>
    <xf numFmtId="0" fontId="10" fillId="0" borderId="0" xfId="0" applyFont="1" applyFill="1" applyBorder="1" applyAlignment="1">
      <alignment vertical="top"/>
    </xf>
    <xf numFmtId="1" fontId="10" fillId="0" borderId="0" xfId="0" applyNumberFormat="1" applyFont="1" applyFill="1" applyBorder="1" applyAlignment="1">
      <alignment vertical="top"/>
    </xf>
    <xf numFmtId="0" fontId="15" fillId="0" borderId="0" xfId="0" applyFont="1" applyFill="1" applyBorder="1" applyAlignment="1">
      <alignment vertical="top"/>
    </xf>
    <xf numFmtId="3" fontId="16" fillId="0" borderId="0" xfId="0" applyNumberFormat="1" applyFont="1" applyFill="1" applyBorder="1" applyAlignment="1">
      <alignment vertical="top"/>
    </xf>
    <xf numFmtId="3" fontId="17" fillId="0" borderId="0" xfId="0" applyNumberFormat="1" applyFont="1" applyFill="1" applyBorder="1" applyAlignment="1">
      <alignment vertical="top"/>
    </xf>
    <xf numFmtId="0" fontId="17" fillId="0" borderId="0" xfId="0" applyFont="1" applyFill="1" applyBorder="1" applyAlignment="1">
      <alignment vertical="top"/>
    </xf>
    <xf numFmtId="0" fontId="16" fillId="0" borderId="0" xfId="0" applyFont="1" applyFill="1" applyBorder="1" applyAlignment="1">
      <alignment vertical="top" wrapText="1"/>
    </xf>
    <xf numFmtId="0" fontId="16" fillId="0" borderId="0" xfId="0" applyFont="1" applyFill="1" applyBorder="1" applyAlignment="1">
      <alignment vertical="top"/>
    </xf>
    <xf numFmtId="0" fontId="15" fillId="2" borderId="0" xfId="0" applyFont="1" applyFill="1" applyBorder="1" applyAlignment="1">
      <alignment vertical="top"/>
    </xf>
    <xf numFmtId="3" fontId="10" fillId="0" borderId="0" xfId="0" applyNumberFormat="1" applyFont="1" applyBorder="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left" vertical="top"/>
    </xf>
    <xf numFmtId="0" fontId="15" fillId="0" borderId="0" xfId="0" applyFont="1" applyBorder="1" applyAlignment="1">
      <alignment horizontal="right" vertical="top" wrapText="1"/>
    </xf>
    <xf numFmtId="3" fontId="15" fillId="0" borderId="0" xfId="0" applyNumberFormat="1" applyFont="1" applyBorder="1" applyAlignment="1">
      <alignment vertical="top" wrapText="1"/>
    </xf>
    <xf numFmtId="0" fontId="10" fillId="0" borderId="0" xfId="0" applyFont="1" applyBorder="1" applyAlignment="1">
      <alignment horizontal="left" vertical="top"/>
    </xf>
    <xf numFmtId="173" fontId="10" fillId="0" borderId="0" xfId="0" applyNumberFormat="1" applyFont="1" applyBorder="1" applyAlignment="1">
      <alignment vertical="top" wrapText="1"/>
    </xf>
    <xf numFmtId="0" fontId="15" fillId="2" borderId="0" xfId="0" applyFont="1" applyFill="1" applyBorder="1" applyAlignment="1">
      <alignment vertical="top" wrapText="1"/>
    </xf>
    <xf numFmtId="0" fontId="10" fillId="0" borderId="0" xfId="0" applyFont="1" applyBorder="1" applyAlignment="1">
      <alignment horizontal="left" vertical="top" wrapText="1"/>
    </xf>
    <xf numFmtId="0" fontId="10" fillId="0" borderId="0" xfId="0" applyFont="1" applyBorder="1" applyAlignment="1">
      <alignment horizontal="right" vertical="top" wrapText="1"/>
    </xf>
    <xf numFmtId="3" fontId="10" fillId="0" borderId="0" xfId="0" applyNumberFormat="1" applyFont="1" applyBorder="1" applyAlignment="1">
      <alignment horizontal="right" vertical="top" wrapText="1"/>
    </xf>
    <xf numFmtId="0" fontId="15" fillId="0" borderId="0" xfId="0" applyFont="1" applyBorder="1" applyAlignment="1">
      <alignment horizontal="left" vertical="top" wrapText="1"/>
    </xf>
    <xf numFmtId="3" fontId="15" fillId="0" borderId="0" xfId="0" applyNumberFormat="1" applyFont="1" applyBorder="1" applyAlignment="1">
      <alignment horizontal="right" vertical="top" wrapText="1"/>
    </xf>
    <xf numFmtId="49" fontId="10" fillId="0" borderId="0" xfId="0" applyNumberFormat="1" applyFont="1" applyBorder="1" applyAlignment="1">
      <alignment vertical="top" wrapText="1"/>
    </xf>
    <xf numFmtId="174" fontId="10" fillId="0" borderId="0" xfId="0" applyNumberFormat="1" applyFont="1" applyBorder="1" applyAlignment="1">
      <alignment horizontal="right" vertical="top" wrapText="1"/>
    </xf>
    <xf numFmtId="0" fontId="10" fillId="3" borderId="0" xfId="0" applyFont="1" applyFill="1" applyBorder="1" applyAlignment="1">
      <alignment vertical="top" wrapText="1"/>
    </xf>
    <xf numFmtId="49" fontId="12" fillId="0" borderId="0" xfId="2" applyNumberFormat="1" applyFont="1" applyFill="1" applyBorder="1" applyAlignment="1" applyProtection="1">
      <alignment horizontal="center" vertical="center" wrapText="1"/>
    </xf>
    <xf numFmtId="0" fontId="9" fillId="0" borderId="0" xfId="2" applyFont="1" applyFill="1" applyBorder="1" applyAlignment="1">
      <alignment horizontal="center" vertical="center" wrapText="1"/>
    </xf>
    <xf numFmtId="0" fontId="15" fillId="2" borderId="0" xfId="0" applyFont="1" applyFill="1" applyBorder="1" applyAlignment="1">
      <alignment horizontal="center" vertical="top" wrapText="1"/>
    </xf>
    <xf numFmtId="0" fontId="9" fillId="2" borderId="0" xfId="0" applyFont="1" applyFill="1" applyBorder="1" applyAlignment="1">
      <alignment horizontal="center" vertical="top" wrapText="1"/>
    </xf>
    <xf numFmtId="0" fontId="10" fillId="0" borderId="0" xfId="0" applyFont="1" applyBorder="1" applyAlignment="1">
      <alignment horizontal="center" vertical="top" wrapText="1"/>
    </xf>
    <xf numFmtId="49" fontId="12" fillId="0" borderId="0" xfId="2" applyNumberFormat="1" applyFont="1" applyFill="1" applyBorder="1" applyAlignment="1" applyProtection="1">
      <alignment horizontal="center" vertical="top" wrapText="1"/>
    </xf>
    <xf numFmtId="0" fontId="7" fillId="2" borderId="0" xfId="0" applyFont="1" applyFill="1" applyBorder="1" applyAlignment="1">
      <alignment horizontal="center" vertical="top" wrapText="1"/>
    </xf>
    <xf numFmtId="0" fontId="18" fillId="2" borderId="0" xfId="0" applyFont="1" applyFill="1" applyBorder="1" applyAlignment="1">
      <alignment horizontal="center" vertical="top" wrapText="1"/>
    </xf>
    <xf numFmtId="49" fontId="12" fillId="0" borderId="0" xfId="2" applyNumberFormat="1" applyFont="1" applyFill="1" applyBorder="1" applyAlignment="1" applyProtection="1">
      <alignment horizontal="center" vertical="center" wrapText="1"/>
    </xf>
    <xf numFmtId="0" fontId="9" fillId="2" borderId="0" xfId="2" applyFont="1" applyFill="1" applyBorder="1" applyAlignment="1">
      <alignment horizontal="center" vertical="center" wrapText="1"/>
    </xf>
    <xf numFmtId="0" fontId="9" fillId="0" borderId="0" xfId="2" applyFont="1" applyFill="1" applyBorder="1" applyAlignment="1">
      <alignment horizontal="center" vertical="center" wrapText="1"/>
    </xf>
    <xf numFmtId="0" fontId="22" fillId="0" borderId="0" xfId="0" applyFont="1" applyAlignment="1">
      <alignment horizontal="center"/>
    </xf>
    <xf numFmtId="0" fontId="21" fillId="0" borderId="0" xfId="0" applyFont="1"/>
    <xf numFmtId="0" fontId="21"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left" vertical="center"/>
    </xf>
    <xf numFmtId="0" fontId="23" fillId="0" borderId="0" xfId="0" applyFont="1" applyAlignment="1">
      <alignment horizontal="center" vertical="center"/>
    </xf>
    <xf numFmtId="0" fontId="21" fillId="0" borderId="0" xfId="0" applyFont="1" applyBorder="1"/>
    <xf numFmtId="3" fontId="21" fillId="0" borderId="0" xfId="0" applyNumberFormat="1" applyFont="1" applyBorder="1"/>
    <xf numFmtId="0" fontId="23" fillId="0" borderId="1" xfId="0" applyFont="1" applyBorder="1"/>
    <xf numFmtId="0" fontId="21" fillId="0" borderId="2" xfId="0" applyFont="1" applyBorder="1"/>
    <xf numFmtId="3" fontId="21" fillId="0" borderId="2" xfId="0" applyNumberFormat="1" applyFont="1" applyBorder="1"/>
    <xf numFmtId="0" fontId="21" fillId="0" borderId="3" xfId="0" applyFont="1" applyBorder="1"/>
    <xf numFmtId="3" fontId="21" fillId="0" borderId="3" xfId="0" applyNumberFormat="1" applyFont="1" applyBorder="1"/>
    <xf numFmtId="3" fontId="23" fillId="0" borderId="4" xfId="0" applyNumberFormat="1" applyFont="1" applyBorder="1"/>
    <xf numFmtId="0" fontId="10" fillId="0" borderId="0" xfId="0" applyFont="1" applyFill="1" applyBorder="1" applyAlignment="1">
      <alignment horizontal="right" vertical="top" wrapText="1"/>
    </xf>
    <xf numFmtId="0" fontId="15" fillId="0" borderId="0" xfId="0" applyFont="1" applyFill="1" applyBorder="1" applyAlignment="1">
      <alignment horizontal="right" vertical="top" wrapText="1"/>
    </xf>
    <xf numFmtId="0" fontId="15" fillId="0" borderId="0" xfId="0" applyFont="1" applyFill="1" applyBorder="1" applyAlignment="1">
      <alignment vertical="top" wrapText="1"/>
    </xf>
    <xf numFmtId="3" fontId="10" fillId="0" borderId="0" xfId="0" applyNumberFormat="1" applyFont="1" applyFill="1" applyBorder="1" applyAlignment="1">
      <alignment horizontal="right" vertical="top" wrapText="1"/>
    </xf>
    <xf numFmtId="49" fontId="10" fillId="0" borderId="0" xfId="0" applyNumberFormat="1" applyFont="1" applyFill="1" applyBorder="1" applyAlignment="1">
      <alignment vertical="top" wrapText="1"/>
    </xf>
    <xf numFmtId="0" fontId="10" fillId="0" borderId="0" xfId="0" applyNumberFormat="1" applyFont="1" applyFill="1" applyBorder="1" applyAlignment="1">
      <alignment vertical="top" wrapText="1"/>
    </xf>
    <xf numFmtId="0" fontId="6" fillId="0" borderId="0" xfId="0" applyFont="1" applyFill="1" applyBorder="1" applyAlignment="1">
      <alignment vertical="top" wrapText="1"/>
    </xf>
    <xf numFmtId="0" fontId="6" fillId="0" borderId="0" xfId="0" applyFont="1" applyFill="1" applyBorder="1" applyAlignment="1">
      <alignment horizontal="right" vertical="top" wrapText="1"/>
    </xf>
    <xf numFmtId="3" fontId="6" fillId="0" borderId="0" xfId="0" applyNumberFormat="1" applyFont="1" applyFill="1" applyBorder="1" applyAlignment="1">
      <alignment horizontal="right" vertical="top" wrapText="1"/>
    </xf>
    <xf numFmtId="49" fontId="6" fillId="0" borderId="0" xfId="0" applyNumberFormat="1" applyFont="1" applyFill="1" applyBorder="1" applyAlignment="1">
      <alignment vertical="top" wrapText="1"/>
    </xf>
    <xf numFmtId="0" fontId="7" fillId="0" borderId="0" xfId="0" applyFont="1" applyFill="1" applyBorder="1" applyAlignment="1">
      <alignment vertical="top" wrapText="1"/>
    </xf>
    <xf numFmtId="0" fontId="7" fillId="0" borderId="0" xfId="0" applyFont="1" applyFill="1" applyBorder="1" applyAlignment="1">
      <alignment horizontal="right" vertical="top" wrapText="1"/>
    </xf>
    <xf numFmtId="49" fontId="10" fillId="0" borderId="0" xfId="2" applyNumberFormat="1" applyFont="1" applyFill="1" applyBorder="1" applyAlignment="1" applyProtection="1">
      <alignment horizontal="center" vertical="center" wrapText="1"/>
    </xf>
    <xf numFmtId="3" fontId="10" fillId="0" borderId="0" xfId="7" applyNumberFormat="1" applyFont="1" applyFill="1" applyBorder="1" applyAlignment="1" applyProtection="1">
      <alignment horizontal="right" vertical="center" shrinkToFit="1"/>
      <protection locked="0"/>
    </xf>
    <xf numFmtId="3" fontId="15" fillId="2" borderId="0" xfId="0" applyNumberFormat="1" applyFont="1" applyFill="1" applyBorder="1" applyAlignment="1">
      <alignment horizontal="center" vertical="top"/>
    </xf>
    <xf numFmtId="3" fontId="10" fillId="0" borderId="0" xfId="0" applyNumberFormat="1" applyFont="1" applyFill="1" applyBorder="1" applyAlignment="1">
      <alignment vertical="top"/>
    </xf>
    <xf numFmtId="3" fontId="15" fillId="0" borderId="0" xfId="0" applyNumberFormat="1" applyFont="1" applyFill="1" applyBorder="1" applyAlignment="1">
      <alignment horizontal="center" vertical="top"/>
    </xf>
    <xf numFmtId="0" fontId="10" fillId="0" borderId="0" xfId="0" applyFont="1" applyFill="1" applyBorder="1" applyAlignment="1">
      <alignment horizontal="right" vertical="top"/>
    </xf>
    <xf numFmtId="3" fontId="10" fillId="0" borderId="0" xfId="1" applyNumberFormat="1" applyFont="1" applyFill="1" applyBorder="1" applyAlignment="1">
      <alignment vertical="top"/>
    </xf>
    <xf numFmtId="3" fontId="15" fillId="0" borderId="0" xfId="1" applyNumberFormat="1" applyFont="1" applyFill="1" applyBorder="1" applyAlignment="1">
      <alignment vertical="top"/>
    </xf>
    <xf numFmtId="0" fontId="10"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3" fontId="15" fillId="0" borderId="0" xfId="0" applyNumberFormat="1" applyFont="1" applyFill="1" applyBorder="1" applyAlignment="1">
      <alignment horizontal="right" vertical="top" wrapText="1"/>
    </xf>
  </cellXfs>
  <cellStyles count="11">
    <cellStyle name="Normál" xfId="0" builtinId="0"/>
    <cellStyle name="Normál 10" xfId="8"/>
    <cellStyle name="Normál 25" xfId="5"/>
    <cellStyle name="Normál 25 2 2 2" xfId="9"/>
    <cellStyle name="Normál 25 2 4" xfId="10"/>
    <cellStyle name="Normál__MINTA_Furdo_szallo_gepesz_kiviteli_koltsegvetes_071015" xfId="4"/>
    <cellStyle name="Normál_Munka2" xfId="6"/>
    <cellStyle name="Normál_Munka3" xfId="2"/>
    <cellStyle name="Pénznem" xfId="1" builtinId="4"/>
    <cellStyle name="Standard_Munka12" xfId="7"/>
    <cellStyle name="Stílus 1" xfId="3"/>
  </cellStyles>
  <dxfs count="39">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zoomScaleSheetLayoutView="100" workbookViewId="0">
      <selection activeCell="E19" sqref="E19"/>
    </sheetView>
  </sheetViews>
  <sheetFormatPr defaultColWidth="9.140625" defaultRowHeight="15"/>
  <cols>
    <col min="1" max="1" width="30.7109375" style="132" bestFit="1" customWidth="1"/>
    <col min="2" max="2" width="27.140625" style="132" bestFit="1" customWidth="1"/>
    <col min="3" max="4" width="12.140625" style="132" bestFit="1" customWidth="1"/>
    <col min="5" max="5" width="14.140625" style="132" bestFit="1" customWidth="1"/>
    <col min="6" max="16384" width="9.140625" style="132"/>
  </cols>
  <sheetData>
    <row r="1" spans="1:5" ht="20.25">
      <c r="A1" s="131" t="s">
        <v>877</v>
      </c>
      <c r="B1" s="131"/>
      <c r="C1" s="131"/>
      <c r="D1" s="131"/>
      <c r="E1" s="131"/>
    </row>
    <row r="2" spans="1:5">
      <c r="A2" s="133" t="s">
        <v>878</v>
      </c>
      <c r="B2" s="133"/>
      <c r="C2" s="133"/>
      <c r="D2" s="133"/>
      <c r="E2" s="133"/>
    </row>
    <row r="3" spans="1:5">
      <c r="A3" s="134"/>
      <c r="B3" s="134"/>
    </row>
    <row r="4" spans="1:5">
      <c r="A4" s="135"/>
      <c r="B4" s="135"/>
    </row>
    <row r="5" spans="1:5" ht="18">
      <c r="A5" s="136" t="s">
        <v>811</v>
      </c>
      <c r="B5" s="136"/>
      <c r="C5" s="136"/>
      <c r="D5" s="136"/>
      <c r="E5" s="136"/>
    </row>
    <row r="8" spans="1:5">
      <c r="A8" s="137" t="s">
        <v>19</v>
      </c>
      <c r="B8" s="137" t="s">
        <v>314</v>
      </c>
      <c r="C8" s="137" t="s">
        <v>830</v>
      </c>
      <c r="D8" s="137" t="s">
        <v>831</v>
      </c>
      <c r="E8" s="137" t="s">
        <v>433</v>
      </c>
    </row>
    <row r="9" spans="1:5">
      <c r="A9" s="137"/>
      <c r="B9" s="137"/>
      <c r="C9" s="137"/>
      <c r="D9" s="137"/>
      <c r="E9" s="137"/>
    </row>
    <row r="10" spans="1:5" ht="25.15" customHeight="1">
      <c r="A10" s="137" t="s">
        <v>432</v>
      </c>
      <c r="B10" s="137" t="s">
        <v>853</v>
      </c>
      <c r="C10" s="138">
        <f>'01 ÉPÍTÉSZET- BŐVÍTÉS'!D21</f>
        <v>0</v>
      </c>
      <c r="D10" s="138">
        <f>'01 ÉPÍTÉSZET- BŐVÍTÉS'!E21</f>
        <v>0</v>
      </c>
      <c r="E10" s="138">
        <f>SUM(C10:D10)</f>
        <v>0</v>
      </c>
    </row>
    <row r="11" spans="1:5" ht="25.15" customHeight="1">
      <c r="A11" s="137" t="s">
        <v>476</v>
      </c>
      <c r="B11" s="137" t="s">
        <v>812</v>
      </c>
      <c r="C11" s="138">
        <f>'01 ÉPÍTÉSZET - MEGLÉVŐ'!D13</f>
        <v>0</v>
      </c>
      <c r="D11" s="138">
        <f>'01 ÉPÍTÉSZET - MEGLÉVŐ'!E13</f>
        <v>0</v>
      </c>
      <c r="E11" s="138">
        <f>SUM(C11:D11)</f>
        <v>0</v>
      </c>
    </row>
    <row r="12" spans="1:5" ht="25.15" customHeight="1">
      <c r="A12" s="137" t="s">
        <v>510</v>
      </c>
      <c r="B12" s="137" t="s">
        <v>813</v>
      </c>
      <c r="C12" s="138">
        <f>'04 GÉPÉSZ'!D17</f>
        <v>0</v>
      </c>
      <c r="D12" s="138">
        <f>'04 GÉPÉSZ'!E17</f>
        <v>0</v>
      </c>
      <c r="E12" s="138">
        <f>SUM(C12:D12)</f>
        <v>0</v>
      </c>
    </row>
    <row r="13" spans="1:5" ht="25.15" customHeight="1">
      <c r="A13" s="142" t="s">
        <v>511</v>
      </c>
      <c r="B13" s="142" t="s">
        <v>814</v>
      </c>
      <c r="C13" s="143">
        <f>'06 ELEKTROMOS'!D14</f>
        <v>0</v>
      </c>
      <c r="D13" s="143">
        <f>'06 ELEKTROMOS'!E14</f>
        <v>0</v>
      </c>
      <c r="E13" s="143">
        <f>SUM(C13:D13)</f>
        <v>0</v>
      </c>
    </row>
    <row r="14" spans="1:5">
      <c r="A14" s="137"/>
      <c r="B14" s="137"/>
      <c r="C14" s="138"/>
      <c r="D14" s="138"/>
      <c r="E14" s="138"/>
    </row>
    <row r="15" spans="1:5">
      <c r="A15" s="142" t="s">
        <v>18</v>
      </c>
      <c r="B15" s="142"/>
      <c r="C15" s="143">
        <f>SUM(C10:C13)</f>
        <v>0</v>
      </c>
      <c r="D15" s="143">
        <f>SUM(D10:D13)</f>
        <v>0</v>
      </c>
      <c r="E15" s="143">
        <f>SUM(E10:E13)</f>
        <v>0</v>
      </c>
    </row>
    <row r="16" spans="1:5" ht="15.75" thickBot="1">
      <c r="A16" s="137"/>
      <c r="B16" s="137"/>
      <c r="C16" s="138"/>
      <c r="D16" s="138"/>
      <c r="E16" s="138"/>
    </row>
    <row r="17" spans="1:5" ht="27.6" customHeight="1" thickBot="1">
      <c r="A17" s="139" t="s">
        <v>875</v>
      </c>
      <c r="B17" s="140"/>
      <c r="C17" s="141"/>
      <c r="D17" s="141"/>
      <c r="E17" s="144">
        <f>E15</f>
        <v>0</v>
      </c>
    </row>
    <row r="18" spans="1:5">
      <c r="A18" s="137"/>
      <c r="B18" s="137"/>
      <c r="C18" s="137"/>
      <c r="D18" s="137"/>
      <c r="E18" s="137"/>
    </row>
    <row r="19" spans="1:5">
      <c r="A19" s="137" t="s">
        <v>862</v>
      </c>
      <c r="B19" s="137"/>
      <c r="C19" s="137"/>
      <c r="D19" s="137"/>
      <c r="E19" s="138">
        <f>E17*0.27</f>
        <v>0</v>
      </c>
    </row>
    <row r="20" spans="1:5">
      <c r="A20" s="137"/>
      <c r="B20" s="137"/>
      <c r="C20" s="137"/>
      <c r="D20" s="137"/>
      <c r="E20" s="137"/>
    </row>
    <row r="21" spans="1:5">
      <c r="A21" s="137" t="s">
        <v>876</v>
      </c>
      <c r="B21" s="137"/>
      <c r="C21" s="137"/>
      <c r="D21" s="137"/>
      <c r="E21" s="138">
        <f>E19+E17</f>
        <v>0</v>
      </c>
    </row>
  </sheetData>
  <mergeCells count="3">
    <mergeCell ref="A1:E1"/>
    <mergeCell ref="A2:E2"/>
    <mergeCell ref="A5:E5"/>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O335"/>
  <sheetViews>
    <sheetView tabSelected="1" view="pageBreakPreview" topLeftCell="A72" zoomScaleNormal="100" zoomScaleSheetLayoutView="100" workbookViewId="0">
      <selection activeCell="A287" sqref="A287:I287"/>
    </sheetView>
  </sheetViews>
  <sheetFormatPr defaultColWidth="8.85546875" defaultRowHeight="12.75"/>
  <cols>
    <col min="1" max="1" width="6.5703125" style="77" customWidth="1"/>
    <col min="2" max="2" width="16.42578125" style="77" customWidth="1"/>
    <col min="3" max="3" width="35.7109375" style="77" customWidth="1"/>
    <col min="4" max="4" width="12.28515625" style="77" customWidth="1"/>
    <col min="5" max="5" width="13" style="77" customWidth="1"/>
    <col min="6" max="6" width="11.7109375" style="104" customWidth="1"/>
    <col min="7" max="7" width="11" style="104" customWidth="1"/>
    <col min="8" max="8" width="11.5703125" style="104" customWidth="1"/>
    <col min="9" max="9" width="12.7109375" style="104" customWidth="1"/>
    <col min="10" max="10" width="10.140625" style="104" bestFit="1" customWidth="1"/>
    <col min="11" max="11" width="11" style="104" bestFit="1" customWidth="1"/>
    <col min="12" max="13" width="8.85546875" style="104"/>
    <col min="14" max="14" width="9.85546875" style="104" bestFit="1" customWidth="1"/>
    <col min="15" max="15" width="8.85546875" style="104"/>
    <col min="16" max="257" width="8.85546875" style="77"/>
    <col min="258" max="258" width="36.42578125" style="77" customWidth="1"/>
    <col min="259" max="260" width="20.7109375" style="77" customWidth="1"/>
    <col min="261" max="513" width="8.85546875" style="77"/>
    <col min="514" max="514" width="36.42578125" style="77" customWidth="1"/>
    <col min="515" max="516" width="20.7109375" style="77" customWidth="1"/>
    <col min="517" max="769" width="8.85546875" style="77"/>
    <col min="770" max="770" width="36.42578125" style="77" customWidth="1"/>
    <col min="771" max="772" width="20.7109375" style="77" customWidth="1"/>
    <col min="773" max="1025" width="8.85546875" style="77"/>
    <col min="1026" max="1026" width="36.42578125" style="77" customWidth="1"/>
    <col min="1027" max="1028" width="20.7109375" style="77" customWidth="1"/>
    <col min="1029" max="1281" width="8.85546875" style="77"/>
    <col min="1282" max="1282" width="36.42578125" style="77" customWidth="1"/>
    <col min="1283" max="1284" width="20.7109375" style="77" customWidth="1"/>
    <col min="1285" max="1537" width="8.85546875" style="77"/>
    <col min="1538" max="1538" width="36.42578125" style="77" customWidth="1"/>
    <col min="1539" max="1540" width="20.7109375" style="77" customWidth="1"/>
    <col min="1541" max="1793" width="8.85546875" style="77"/>
    <col min="1794" max="1794" width="36.42578125" style="77" customWidth="1"/>
    <col min="1795" max="1796" width="20.7109375" style="77" customWidth="1"/>
    <col min="1797" max="2049" width="8.85546875" style="77"/>
    <col min="2050" max="2050" width="36.42578125" style="77" customWidth="1"/>
    <col min="2051" max="2052" width="20.7109375" style="77" customWidth="1"/>
    <col min="2053" max="2305" width="8.85546875" style="77"/>
    <col min="2306" max="2306" width="36.42578125" style="77" customWidth="1"/>
    <col min="2307" max="2308" width="20.7109375" style="77" customWidth="1"/>
    <col min="2309" max="2561" width="8.85546875" style="77"/>
    <col min="2562" max="2562" width="36.42578125" style="77" customWidth="1"/>
    <col min="2563" max="2564" width="20.7109375" style="77" customWidth="1"/>
    <col min="2565" max="2817" width="8.85546875" style="77"/>
    <col min="2818" max="2818" width="36.42578125" style="77" customWidth="1"/>
    <col min="2819" max="2820" width="20.7109375" style="77" customWidth="1"/>
    <col min="2821" max="3073" width="8.85546875" style="77"/>
    <col min="3074" max="3074" width="36.42578125" style="77" customWidth="1"/>
    <col min="3075" max="3076" width="20.7109375" style="77" customWidth="1"/>
    <col min="3077" max="3329" width="8.85546875" style="77"/>
    <col min="3330" max="3330" width="36.42578125" style="77" customWidth="1"/>
    <col min="3331" max="3332" width="20.7109375" style="77" customWidth="1"/>
    <col min="3333" max="3585" width="8.85546875" style="77"/>
    <col min="3586" max="3586" width="36.42578125" style="77" customWidth="1"/>
    <col min="3587" max="3588" width="20.7109375" style="77" customWidth="1"/>
    <col min="3589" max="3841" width="8.85546875" style="77"/>
    <col min="3842" max="3842" width="36.42578125" style="77" customWidth="1"/>
    <col min="3843" max="3844" width="20.7109375" style="77" customWidth="1"/>
    <col min="3845" max="4097" width="8.85546875" style="77"/>
    <col min="4098" max="4098" width="36.42578125" style="77" customWidth="1"/>
    <col min="4099" max="4100" width="20.7109375" style="77" customWidth="1"/>
    <col min="4101" max="4353" width="8.85546875" style="77"/>
    <col min="4354" max="4354" width="36.42578125" style="77" customWidth="1"/>
    <col min="4355" max="4356" width="20.7109375" style="77" customWidth="1"/>
    <col min="4357" max="4609" width="8.85546875" style="77"/>
    <col min="4610" max="4610" width="36.42578125" style="77" customWidth="1"/>
    <col min="4611" max="4612" width="20.7109375" style="77" customWidth="1"/>
    <col min="4613" max="4865" width="8.85546875" style="77"/>
    <col min="4866" max="4866" width="36.42578125" style="77" customWidth="1"/>
    <col min="4867" max="4868" width="20.7109375" style="77" customWidth="1"/>
    <col min="4869" max="5121" width="8.85546875" style="77"/>
    <col min="5122" max="5122" width="36.42578125" style="77" customWidth="1"/>
    <col min="5123" max="5124" width="20.7109375" style="77" customWidth="1"/>
    <col min="5125" max="5377" width="8.85546875" style="77"/>
    <col min="5378" max="5378" width="36.42578125" style="77" customWidth="1"/>
    <col min="5379" max="5380" width="20.7109375" style="77" customWidth="1"/>
    <col min="5381" max="5633" width="8.85546875" style="77"/>
    <col min="5634" max="5634" width="36.42578125" style="77" customWidth="1"/>
    <col min="5635" max="5636" width="20.7109375" style="77" customWidth="1"/>
    <col min="5637" max="5889" width="8.85546875" style="77"/>
    <col min="5890" max="5890" width="36.42578125" style="77" customWidth="1"/>
    <col min="5891" max="5892" width="20.7109375" style="77" customWidth="1"/>
    <col min="5893" max="6145" width="8.85546875" style="77"/>
    <col min="6146" max="6146" width="36.42578125" style="77" customWidth="1"/>
    <col min="6147" max="6148" width="20.7109375" style="77" customWidth="1"/>
    <col min="6149" max="6401" width="8.85546875" style="77"/>
    <col min="6402" max="6402" width="36.42578125" style="77" customWidth="1"/>
    <col min="6403" max="6404" width="20.7109375" style="77" customWidth="1"/>
    <col min="6405" max="6657" width="8.85546875" style="77"/>
    <col min="6658" max="6658" width="36.42578125" style="77" customWidth="1"/>
    <col min="6659" max="6660" width="20.7109375" style="77" customWidth="1"/>
    <col min="6661" max="6913" width="8.85546875" style="77"/>
    <col min="6914" max="6914" width="36.42578125" style="77" customWidth="1"/>
    <col min="6915" max="6916" width="20.7109375" style="77" customWidth="1"/>
    <col min="6917" max="7169" width="8.85546875" style="77"/>
    <col min="7170" max="7170" width="36.42578125" style="77" customWidth="1"/>
    <col min="7171" max="7172" width="20.7109375" style="77" customWidth="1"/>
    <col min="7173" max="7425" width="8.85546875" style="77"/>
    <col min="7426" max="7426" width="36.42578125" style="77" customWidth="1"/>
    <col min="7427" max="7428" width="20.7109375" style="77" customWidth="1"/>
    <col min="7429" max="7681" width="8.85546875" style="77"/>
    <col min="7682" max="7682" width="36.42578125" style="77" customWidth="1"/>
    <col min="7683" max="7684" width="20.7109375" style="77" customWidth="1"/>
    <col min="7685" max="7937" width="8.85546875" style="77"/>
    <col min="7938" max="7938" width="36.42578125" style="77" customWidth="1"/>
    <col min="7939" max="7940" width="20.7109375" style="77" customWidth="1"/>
    <col min="7941" max="8193" width="8.85546875" style="77"/>
    <col min="8194" max="8194" width="36.42578125" style="77" customWidth="1"/>
    <col min="8195" max="8196" width="20.7109375" style="77" customWidth="1"/>
    <col min="8197" max="8449" width="8.85546875" style="77"/>
    <col min="8450" max="8450" width="36.42578125" style="77" customWidth="1"/>
    <col min="8451" max="8452" width="20.7109375" style="77" customWidth="1"/>
    <col min="8453" max="8705" width="8.85546875" style="77"/>
    <col min="8706" max="8706" width="36.42578125" style="77" customWidth="1"/>
    <col min="8707" max="8708" width="20.7109375" style="77" customWidth="1"/>
    <col min="8709" max="8961" width="8.85546875" style="77"/>
    <col min="8962" max="8962" width="36.42578125" style="77" customWidth="1"/>
    <col min="8963" max="8964" width="20.7109375" style="77" customWidth="1"/>
    <col min="8965" max="9217" width="8.85546875" style="77"/>
    <col min="9218" max="9218" width="36.42578125" style="77" customWidth="1"/>
    <col min="9219" max="9220" width="20.7109375" style="77" customWidth="1"/>
    <col min="9221" max="9473" width="8.85546875" style="77"/>
    <col min="9474" max="9474" width="36.42578125" style="77" customWidth="1"/>
    <col min="9475" max="9476" width="20.7109375" style="77" customWidth="1"/>
    <col min="9477" max="9729" width="8.85546875" style="77"/>
    <col min="9730" max="9730" width="36.42578125" style="77" customWidth="1"/>
    <col min="9731" max="9732" width="20.7109375" style="77" customWidth="1"/>
    <col min="9733" max="9985" width="8.85546875" style="77"/>
    <col min="9986" max="9986" width="36.42578125" style="77" customWidth="1"/>
    <col min="9987" max="9988" width="20.7109375" style="77" customWidth="1"/>
    <col min="9989" max="10241" width="8.85546875" style="77"/>
    <col min="10242" max="10242" width="36.42578125" style="77" customWidth="1"/>
    <col min="10243" max="10244" width="20.7109375" style="77" customWidth="1"/>
    <col min="10245" max="10497" width="8.85546875" style="77"/>
    <col min="10498" max="10498" width="36.42578125" style="77" customWidth="1"/>
    <col min="10499" max="10500" width="20.7109375" style="77" customWidth="1"/>
    <col min="10501" max="10753" width="8.85546875" style="77"/>
    <col min="10754" max="10754" width="36.42578125" style="77" customWidth="1"/>
    <col min="10755" max="10756" width="20.7109375" style="77" customWidth="1"/>
    <col min="10757" max="11009" width="8.85546875" style="77"/>
    <col min="11010" max="11010" width="36.42578125" style="77" customWidth="1"/>
    <col min="11011" max="11012" width="20.7109375" style="77" customWidth="1"/>
    <col min="11013" max="11265" width="8.85546875" style="77"/>
    <col min="11266" max="11266" width="36.42578125" style="77" customWidth="1"/>
    <col min="11267" max="11268" width="20.7109375" style="77" customWidth="1"/>
    <col min="11269" max="11521" width="8.85546875" style="77"/>
    <col min="11522" max="11522" width="36.42578125" style="77" customWidth="1"/>
    <col min="11523" max="11524" width="20.7109375" style="77" customWidth="1"/>
    <col min="11525" max="11777" width="8.85546875" style="77"/>
    <col min="11778" max="11778" width="36.42578125" style="77" customWidth="1"/>
    <col min="11779" max="11780" width="20.7109375" style="77" customWidth="1"/>
    <col min="11781" max="12033" width="8.85546875" style="77"/>
    <col min="12034" max="12034" width="36.42578125" style="77" customWidth="1"/>
    <col min="12035" max="12036" width="20.7109375" style="77" customWidth="1"/>
    <col min="12037" max="12289" width="8.85546875" style="77"/>
    <col min="12290" max="12290" width="36.42578125" style="77" customWidth="1"/>
    <col min="12291" max="12292" width="20.7109375" style="77" customWidth="1"/>
    <col min="12293" max="12545" width="8.85546875" style="77"/>
    <col min="12546" max="12546" width="36.42578125" style="77" customWidth="1"/>
    <col min="12547" max="12548" width="20.7109375" style="77" customWidth="1"/>
    <col min="12549" max="12801" width="8.85546875" style="77"/>
    <col min="12802" max="12802" width="36.42578125" style="77" customWidth="1"/>
    <col min="12803" max="12804" width="20.7109375" style="77" customWidth="1"/>
    <col min="12805" max="13057" width="8.85546875" style="77"/>
    <col min="13058" max="13058" width="36.42578125" style="77" customWidth="1"/>
    <col min="13059" max="13060" width="20.7109375" style="77" customWidth="1"/>
    <col min="13061" max="13313" width="8.85546875" style="77"/>
    <col min="13314" max="13314" width="36.42578125" style="77" customWidth="1"/>
    <col min="13315" max="13316" width="20.7109375" style="77" customWidth="1"/>
    <col min="13317" max="13569" width="8.85546875" style="77"/>
    <col min="13570" max="13570" width="36.42578125" style="77" customWidth="1"/>
    <col min="13571" max="13572" width="20.7109375" style="77" customWidth="1"/>
    <col min="13573" max="13825" width="8.85546875" style="77"/>
    <col min="13826" max="13826" width="36.42578125" style="77" customWidth="1"/>
    <col min="13827" max="13828" width="20.7109375" style="77" customWidth="1"/>
    <col min="13829" max="14081" width="8.85546875" style="77"/>
    <col min="14082" max="14082" width="36.42578125" style="77" customWidth="1"/>
    <col min="14083" max="14084" width="20.7109375" style="77" customWidth="1"/>
    <col min="14085" max="14337" width="8.85546875" style="77"/>
    <col min="14338" max="14338" width="36.42578125" style="77" customWidth="1"/>
    <col min="14339" max="14340" width="20.7109375" style="77" customWidth="1"/>
    <col min="14341" max="14593" width="8.85546875" style="77"/>
    <col min="14594" max="14594" width="36.42578125" style="77" customWidth="1"/>
    <col min="14595" max="14596" width="20.7109375" style="77" customWidth="1"/>
    <col min="14597" max="14849" width="8.85546875" style="77"/>
    <col min="14850" max="14850" width="36.42578125" style="77" customWidth="1"/>
    <col min="14851" max="14852" width="20.7109375" style="77" customWidth="1"/>
    <col min="14853" max="15105" width="8.85546875" style="77"/>
    <col min="15106" max="15106" width="36.42578125" style="77" customWidth="1"/>
    <col min="15107" max="15108" width="20.7109375" style="77" customWidth="1"/>
    <col min="15109" max="15361" width="8.85546875" style="77"/>
    <col min="15362" max="15362" width="36.42578125" style="77" customWidth="1"/>
    <col min="15363" max="15364" width="20.7109375" style="77" customWidth="1"/>
    <col min="15365" max="15617" width="8.85546875" style="77"/>
    <col min="15618" max="15618" width="36.42578125" style="77" customWidth="1"/>
    <col min="15619" max="15620" width="20.7109375" style="77" customWidth="1"/>
    <col min="15621" max="15873" width="8.85546875" style="77"/>
    <col min="15874" max="15874" width="36.42578125" style="77" customWidth="1"/>
    <col min="15875" max="15876" width="20.7109375" style="77" customWidth="1"/>
    <col min="15877" max="16129" width="8.85546875" style="77"/>
    <col min="16130" max="16130" width="36.42578125" style="77" customWidth="1"/>
    <col min="16131" max="16132" width="20.7109375" style="77" customWidth="1"/>
    <col min="16133" max="16384" width="8.85546875" style="77"/>
  </cols>
  <sheetData>
    <row r="1" spans="1:15" ht="18">
      <c r="A1" s="123" t="s">
        <v>864</v>
      </c>
      <c r="B1" s="123"/>
      <c r="C1" s="123"/>
      <c r="D1" s="123"/>
      <c r="E1" s="123"/>
      <c r="F1" s="123"/>
      <c r="G1" s="123"/>
      <c r="H1" s="123"/>
      <c r="I1" s="123"/>
    </row>
    <row r="2" spans="1:15" s="95" customFormat="1" ht="21.75" customHeight="1">
      <c r="A2" s="125" t="s">
        <v>475</v>
      </c>
      <c r="B2" s="125"/>
      <c r="C2" s="125"/>
      <c r="D2" s="125"/>
      <c r="E2" s="125"/>
      <c r="F2" s="125"/>
      <c r="G2" s="125"/>
      <c r="H2" s="125"/>
      <c r="I2" s="125"/>
      <c r="J2" s="94"/>
      <c r="K2" s="94"/>
      <c r="L2" s="94"/>
    </row>
    <row r="4" spans="1:15">
      <c r="B4" s="122" t="s">
        <v>44</v>
      </c>
      <c r="C4" s="122"/>
      <c r="D4" s="122"/>
      <c r="E4" s="124"/>
    </row>
    <row r="5" spans="1:15" s="105" customFormat="1" ht="25.5">
      <c r="B5" s="106" t="s">
        <v>0</v>
      </c>
      <c r="C5" s="107"/>
      <c r="D5" s="107" t="s">
        <v>1</v>
      </c>
      <c r="E5" s="107" t="s">
        <v>2</v>
      </c>
      <c r="F5" s="108"/>
      <c r="G5" s="108"/>
      <c r="H5" s="108"/>
      <c r="I5" s="108"/>
      <c r="J5" s="108"/>
      <c r="K5" s="108"/>
      <c r="L5" s="108"/>
      <c r="M5" s="108"/>
      <c r="N5" s="108"/>
      <c r="O5" s="108"/>
    </row>
    <row r="6" spans="1:15">
      <c r="B6" s="109" t="s">
        <v>3</v>
      </c>
      <c r="D6" s="104">
        <f>H28</f>
        <v>0</v>
      </c>
      <c r="E6" s="104">
        <f>I28</f>
        <v>0</v>
      </c>
    </row>
    <row r="7" spans="1:15">
      <c r="B7" s="109" t="s">
        <v>4</v>
      </c>
      <c r="D7" s="104">
        <f>H39</f>
        <v>0</v>
      </c>
      <c r="E7" s="104">
        <f>I39</f>
        <v>0</v>
      </c>
    </row>
    <row r="8" spans="1:15">
      <c r="B8" s="109" t="s">
        <v>5</v>
      </c>
      <c r="D8" s="104">
        <f>H46</f>
        <v>0</v>
      </c>
      <c r="E8" s="104">
        <f>I46</f>
        <v>0</v>
      </c>
    </row>
    <row r="9" spans="1:15">
      <c r="B9" s="109" t="s">
        <v>6</v>
      </c>
      <c r="D9" s="104">
        <f>H58</f>
        <v>0</v>
      </c>
      <c r="E9" s="104">
        <f>I58</f>
        <v>0</v>
      </c>
    </row>
    <row r="10" spans="1:15">
      <c r="B10" s="109" t="s">
        <v>7</v>
      </c>
      <c r="D10" s="104">
        <f>H65</f>
        <v>0</v>
      </c>
      <c r="E10" s="104">
        <f>I65</f>
        <v>0</v>
      </c>
    </row>
    <row r="11" spans="1:15">
      <c r="B11" s="109" t="s">
        <v>8</v>
      </c>
      <c r="D11" s="104">
        <f>H83</f>
        <v>0</v>
      </c>
      <c r="E11" s="104">
        <f>I83</f>
        <v>0</v>
      </c>
    </row>
    <row r="12" spans="1:15">
      <c r="B12" s="109" t="s">
        <v>9</v>
      </c>
      <c r="D12" s="104">
        <f>H95</f>
        <v>0</v>
      </c>
      <c r="E12" s="104">
        <f>I95</f>
        <v>0</v>
      </c>
    </row>
    <row r="13" spans="1:15">
      <c r="B13" s="109" t="s">
        <v>10</v>
      </c>
      <c r="D13" s="104">
        <f>H124</f>
        <v>0</v>
      </c>
      <c r="E13" s="104">
        <f>I124</f>
        <v>0</v>
      </c>
    </row>
    <row r="14" spans="1:15">
      <c r="B14" s="109" t="s">
        <v>11</v>
      </c>
      <c r="D14" s="104">
        <f>H148</f>
        <v>0</v>
      </c>
      <c r="E14" s="104">
        <f>I148</f>
        <v>0</v>
      </c>
    </row>
    <row r="15" spans="1:15">
      <c r="B15" s="109" t="s">
        <v>12</v>
      </c>
      <c r="D15" s="104">
        <f>H176</f>
        <v>0</v>
      </c>
      <c r="E15" s="104">
        <f>I176</f>
        <v>0</v>
      </c>
    </row>
    <row r="16" spans="1:15">
      <c r="B16" s="109" t="s">
        <v>13</v>
      </c>
      <c r="D16" s="104">
        <f>H198</f>
        <v>0</v>
      </c>
      <c r="E16" s="104">
        <f>I198</f>
        <v>0</v>
      </c>
    </row>
    <row r="17" spans="1:15">
      <c r="B17" s="109" t="s">
        <v>14</v>
      </c>
      <c r="D17" s="104">
        <f>H240</f>
        <v>0</v>
      </c>
      <c r="E17" s="104">
        <f>I240</f>
        <v>0</v>
      </c>
    </row>
    <row r="18" spans="1:15">
      <c r="B18" s="109" t="s">
        <v>15</v>
      </c>
      <c r="D18" s="104">
        <f>H269</f>
        <v>0</v>
      </c>
      <c r="E18" s="104">
        <f>I269</f>
        <v>0</v>
      </c>
    </row>
    <row r="19" spans="1:15">
      <c r="B19" s="109" t="s">
        <v>16</v>
      </c>
      <c r="D19" s="104">
        <f>H282</f>
        <v>0</v>
      </c>
      <c r="E19" s="104">
        <f>I282</f>
        <v>0</v>
      </c>
    </row>
    <row r="20" spans="1:15">
      <c r="B20" s="109" t="s">
        <v>17</v>
      </c>
      <c r="D20" s="104">
        <f>H335</f>
        <v>0</v>
      </c>
      <c r="E20" s="104">
        <f>I335</f>
        <v>0</v>
      </c>
    </row>
    <row r="21" spans="1:15" s="105" customFormat="1">
      <c r="B21" s="105" t="s">
        <v>18</v>
      </c>
      <c r="D21" s="108">
        <f>ROUND(SUM(D6:D20),0)</f>
        <v>0</v>
      </c>
      <c r="E21" s="108">
        <f>ROUND(SUM(E6:E20), 0)</f>
        <v>0</v>
      </c>
      <c r="F21" s="108"/>
      <c r="G21" s="108"/>
      <c r="H21" s="108"/>
      <c r="I21" s="108"/>
      <c r="J21" s="108"/>
      <c r="K21" s="108"/>
      <c r="L21" s="108"/>
      <c r="M21" s="108"/>
      <c r="N21" s="108"/>
      <c r="O21" s="108"/>
    </row>
    <row r="22" spans="1:15" s="105" customFormat="1">
      <c r="F22" s="108"/>
      <c r="G22" s="108"/>
      <c r="H22" s="108"/>
      <c r="I22" s="108"/>
      <c r="J22" s="108"/>
      <c r="K22" s="108"/>
      <c r="L22" s="108"/>
      <c r="M22" s="108"/>
      <c r="N22" s="108"/>
      <c r="O22" s="108"/>
    </row>
    <row r="23" spans="1:15">
      <c r="A23" s="122" t="s">
        <v>31</v>
      </c>
      <c r="B23" s="122"/>
      <c r="C23" s="122"/>
      <c r="D23" s="122"/>
      <c r="E23" s="122"/>
      <c r="F23" s="122"/>
      <c r="G23" s="122"/>
      <c r="H23" s="122"/>
      <c r="I23" s="122"/>
      <c r="J23" s="110"/>
      <c r="K23" s="110"/>
    </row>
    <row r="24" spans="1:15" s="105" customFormat="1">
      <c r="F24" s="108"/>
      <c r="G24" s="108"/>
      <c r="H24" s="108"/>
      <c r="I24" s="108"/>
      <c r="J24" s="108"/>
      <c r="K24" s="108"/>
      <c r="L24" s="108"/>
      <c r="M24" s="108"/>
      <c r="N24" s="108"/>
      <c r="O24" s="108"/>
    </row>
    <row r="25" spans="1:15" ht="25.5">
      <c r="A25" s="166" t="s">
        <v>19</v>
      </c>
      <c r="B25" s="147" t="s">
        <v>20</v>
      </c>
      <c r="C25" s="147" t="s">
        <v>21</v>
      </c>
      <c r="D25" s="146" t="s">
        <v>22</v>
      </c>
      <c r="E25" s="147" t="s">
        <v>23</v>
      </c>
      <c r="F25" s="167" t="s">
        <v>24</v>
      </c>
      <c r="G25" s="167" t="s">
        <v>25</v>
      </c>
      <c r="H25" s="167" t="s">
        <v>26</v>
      </c>
      <c r="I25" s="167" t="s">
        <v>27</v>
      </c>
    </row>
    <row r="26" spans="1:15">
      <c r="A26" s="112">
        <v>1</v>
      </c>
      <c r="C26" s="77" t="s">
        <v>28</v>
      </c>
      <c r="D26" s="113">
        <v>1</v>
      </c>
      <c r="E26" s="77" t="s">
        <v>29</v>
      </c>
      <c r="F26" s="114"/>
      <c r="G26" s="114"/>
      <c r="H26" s="114">
        <f>ROUND(D26*F26, 0)</f>
        <v>0</v>
      </c>
      <c r="I26" s="114">
        <f>ROUND(D26*G26, 0)</f>
        <v>0</v>
      </c>
      <c r="M26" s="114"/>
      <c r="N26" s="114"/>
    </row>
    <row r="27" spans="1:15">
      <c r="A27" s="112"/>
      <c r="D27" s="113"/>
      <c r="F27" s="114"/>
      <c r="G27" s="114"/>
      <c r="H27" s="114"/>
      <c r="I27" s="114"/>
    </row>
    <row r="28" spans="1:15">
      <c r="A28" s="115"/>
      <c r="B28" s="105"/>
      <c r="C28" s="105" t="s">
        <v>30</v>
      </c>
      <c r="D28" s="107"/>
      <c r="E28" s="105"/>
      <c r="F28" s="116"/>
      <c r="G28" s="116"/>
      <c r="H28" s="116">
        <f>ROUND(SUM(H26:H27),0)</f>
        <v>0</v>
      </c>
      <c r="I28" s="116">
        <f>ROUND(SUM(I26:I27),0)</f>
        <v>0</v>
      </c>
    </row>
    <row r="30" spans="1:15">
      <c r="A30" s="122" t="s">
        <v>43</v>
      </c>
      <c r="B30" s="122"/>
      <c r="C30" s="122"/>
      <c r="D30" s="122"/>
      <c r="E30" s="122"/>
      <c r="F30" s="122"/>
      <c r="G30" s="122"/>
      <c r="H30" s="122"/>
      <c r="I30" s="122"/>
    </row>
    <row r="31" spans="1:15" s="105" customFormat="1">
      <c r="F31" s="108"/>
      <c r="G31" s="108"/>
      <c r="H31" s="108"/>
      <c r="I31" s="108"/>
      <c r="J31" s="108"/>
      <c r="K31" s="108"/>
      <c r="L31" s="108"/>
      <c r="M31" s="108"/>
      <c r="N31" s="108"/>
      <c r="O31" s="108"/>
    </row>
    <row r="32" spans="1:15" ht="25.5">
      <c r="A32" s="166" t="s">
        <v>19</v>
      </c>
      <c r="B32" s="147" t="s">
        <v>20</v>
      </c>
      <c r="C32" s="147" t="s">
        <v>21</v>
      </c>
      <c r="D32" s="146" t="s">
        <v>22</v>
      </c>
      <c r="E32" s="147" t="s">
        <v>23</v>
      </c>
      <c r="F32" s="167" t="s">
        <v>24</v>
      </c>
      <c r="G32" s="167" t="s">
        <v>25</v>
      </c>
      <c r="H32" s="167" t="s">
        <v>26</v>
      </c>
      <c r="I32" s="167" t="s">
        <v>27</v>
      </c>
    </row>
    <row r="33" spans="1:9" ht="25.5">
      <c r="A33" s="112">
        <v>1</v>
      </c>
      <c r="B33" s="77" t="s">
        <v>32</v>
      </c>
      <c r="C33" s="117" t="s">
        <v>33</v>
      </c>
      <c r="D33" s="113">
        <v>35</v>
      </c>
      <c r="E33" s="77" t="s">
        <v>34</v>
      </c>
      <c r="F33" s="114"/>
      <c r="G33" s="114"/>
      <c r="H33" s="114">
        <f>ROUND(D33*F33, 0)</f>
        <v>0</v>
      </c>
      <c r="I33" s="114">
        <f>ROUND(D33*G33, 0)</f>
        <v>0</v>
      </c>
    </row>
    <row r="34" spans="1:9" ht="51">
      <c r="A34" s="112">
        <v>2</v>
      </c>
      <c r="B34" s="77" t="s">
        <v>35</v>
      </c>
      <c r="C34" s="117" t="s">
        <v>36</v>
      </c>
      <c r="D34" s="113">
        <f>16.5*2</f>
        <v>33</v>
      </c>
      <c r="E34" s="77" t="s">
        <v>34</v>
      </c>
      <c r="F34" s="114"/>
      <c r="G34" s="114"/>
      <c r="H34" s="114">
        <f>ROUND(D34*F34, 0)</f>
        <v>0</v>
      </c>
      <c r="I34" s="114">
        <f>ROUND(D34*G34, 0)</f>
        <v>0</v>
      </c>
    </row>
    <row r="35" spans="1:9" ht="63.75">
      <c r="A35" s="112">
        <v>3</v>
      </c>
      <c r="B35" s="77" t="s">
        <v>37</v>
      </c>
      <c r="C35" s="117" t="s">
        <v>38</v>
      </c>
      <c r="D35" s="113">
        <v>149.6</v>
      </c>
      <c r="E35" s="77" t="s">
        <v>34</v>
      </c>
      <c r="F35" s="114"/>
      <c r="G35" s="114"/>
      <c r="H35" s="114">
        <f>ROUND(D35*F35, 0)</f>
        <v>0</v>
      </c>
      <c r="I35" s="114">
        <f>ROUND(D35*G35, 0)</f>
        <v>0</v>
      </c>
    </row>
    <row r="36" spans="1:9" ht="51">
      <c r="A36" s="112">
        <v>4</v>
      </c>
      <c r="B36" s="77" t="s">
        <v>39</v>
      </c>
      <c r="C36" s="117" t="s">
        <v>40</v>
      </c>
      <c r="D36" s="113">
        <v>500</v>
      </c>
      <c r="E36" s="77" t="s">
        <v>34</v>
      </c>
      <c r="F36" s="114"/>
      <c r="G36" s="114"/>
      <c r="H36" s="114">
        <f>ROUND(D36*F36, 0)</f>
        <v>0</v>
      </c>
      <c r="I36" s="114">
        <f>ROUND(D36*G36, 0)</f>
        <v>0</v>
      </c>
    </row>
    <row r="37" spans="1:9" ht="25.5">
      <c r="A37" s="112">
        <v>5</v>
      </c>
      <c r="C37" s="117" t="s">
        <v>41</v>
      </c>
      <c r="D37" s="113">
        <v>495</v>
      </c>
      <c r="E37" s="77" t="s">
        <v>34</v>
      </c>
      <c r="F37" s="114"/>
      <c r="G37" s="114"/>
      <c r="H37" s="114">
        <f>ROUND(D37*F37, 0)</f>
        <v>0</v>
      </c>
      <c r="I37" s="114">
        <f>ROUND(D37*G37, 0)</f>
        <v>0</v>
      </c>
    </row>
    <row r="38" spans="1:9" ht="25.5">
      <c r="A38" s="112">
        <v>6</v>
      </c>
      <c r="C38" s="117" t="s">
        <v>42</v>
      </c>
      <c r="D38" s="113">
        <v>585</v>
      </c>
      <c r="E38" s="77" t="s">
        <v>34</v>
      </c>
      <c r="F38" s="114"/>
      <c r="G38" s="114"/>
      <c r="H38" s="114">
        <f>ROUND(D38*F38, 0)</f>
        <v>0</v>
      </c>
      <c r="I38" s="114">
        <f>ROUND(D38*G38, 0)</f>
        <v>0</v>
      </c>
    </row>
    <row r="39" spans="1:9">
      <c r="A39" s="112">
        <v>7</v>
      </c>
      <c r="B39" s="105"/>
      <c r="C39" s="105" t="s">
        <v>30</v>
      </c>
      <c r="D39" s="107"/>
      <c r="E39" s="105"/>
      <c r="F39" s="116"/>
      <c r="G39" s="116"/>
      <c r="H39" s="116">
        <f>ROUND(SUM(H33:H38),0)</f>
        <v>0</v>
      </c>
      <c r="I39" s="116">
        <f>ROUND(SUM(I33:I38),0)</f>
        <v>0</v>
      </c>
    </row>
    <row r="41" spans="1:9">
      <c r="A41" s="122" t="s">
        <v>47</v>
      </c>
      <c r="B41" s="122"/>
      <c r="C41" s="122"/>
      <c r="D41" s="122"/>
      <c r="E41" s="122"/>
      <c r="F41" s="122"/>
      <c r="G41" s="122"/>
      <c r="H41" s="122"/>
      <c r="I41" s="122"/>
    </row>
    <row r="43" spans="1:9" ht="25.5">
      <c r="A43" s="166" t="s">
        <v>19</v>
      </c>
      <c r="B43" s="147" t="s">
        <v>20</v>
      </c>
      <c r="C43" s="147" t="s">
        <v>21</v>
      </c>
      <c r="D43" s="146" t="s">
        <v>22</v>
      </c>
      <c r="E43" s="147" t="s">
        <v>23</v>
      </c>
      <c r="F43" s="167" t="s">
        <v>24</v>
      </c>
      <c r="G43" s="167" t="s">
        <v>25</v>
      </c>
      <c r="H43" s="167" t="s">
        <v>26</v>
      </c>
      <c r="I43" s="167" t="s">
        <v>27</v>
      </c>
    </row>
    <row r="44" spans="1:9" ht="38.25">
      <c r="A44" s="112">
        <v>1</v>
      </c>
      <c r="B44" s="77" t="s">
        <v>45</v>
      </c>
      <c r="C44" s="77" t="s">
        <v>46</v>
      </c>
      <c r="D44" s="113">
        <v>1</v>
      </c>
      <c r="E44" s="77" t="s">
        <v>29</v>
      </c>
      <c r="F44" s="114"/>
      <c r="G44" s="114"/>
      <c r="H44" s="114">
        <f>ROUND(D44*F44, 0)</f>
        <v>0</v>
      </c>
      <c r="I44" s="114">
        <f>ROUND(D44*G44, 0)</f>
        <v>0</v>
      </c>
    </row>
    <row r="45" spans="1:9">
      <c r="A45" s="112"/>
      <c r="D45" s="113"/>
      <c r="F45" s="114"/>
      <c r="G45" s="114"/>
      <c r="H45" s="114"/>
      <c r="I45" s="114"/>
    </row>
    <row r="46" spans="1:9">
      <c r="A46" s="115"/>
      <c r="B46" s="105"/>
      <c r="C46" s="105" t="s">
        <v>30</v>
      </c>
      <c r="D46" s="107"/>
      <c r="E46" s="105"/>
      <c r="F46" s="116"/>
      <c r="G46" s="116"/>
      <c r="H46" s="116">
        <f>ROUND(SUM(H44:H45),0)</f>
        <v>0</v>
      </c>
      <c r="I46" s="116">
        <f>ROUND(SUM(I44:I45),0)</f>
        <v>0</v>
      </c>
    </row>
    <row r="48" spans="1:9">
      <c r="A48" s="122" t="s">
        <v>60</v>
      </c>
      <c r="B48" s="122"/>
      <c r="C48" s="122"/>
      <c r="D48" s="122"/>
      <c r="E48" s="122"/>
      <c r="F48" s="122"/>
      <c r="G48" s="122"/>
      <c r="H48" s="122"/>
      <c r="I48" s="122"/>
    </row>
    <row r="50" spans="1:9" ht="25.5">
      <c r="A50" s="166" t="s">
        <v>19</v>
      </c>
      <c r="B50" s="147" t="s">
        <v>20</v>
      </c>
      <c r="C50" s="147" t="s">
        <v>21</v>
      </c>
      <c r="D50" s="146" t="s">
        <v>22</v>
      </c>
      <c r="E50" s="147" t="s">
        <v>23</v>
      </c>
      <c r="F50" s="167" t="s">
        <v>24</v>
      </c>
      <c r="G50" s="167" t="s">
        <v>25</v>
      </c>
      <c r="H50" s="167" t="s">
        <v>26</v>
      </c>
      <c r="I50" s="167" t="s">
        <v>27</v>
      </c>
    </row>
    <row r="51" spans="1:9" ht="51">
      <c r="A51" s="112">
        <v>1</v>
      </c>
      <c r="B51" s="77" t="s">
        <v>817</v>
      </c>
      <c r="C51" s="77" t="s">
        <v>816</v>
      </c>
      <c r="D51" s="113">
        <f>600*0.2</f>
        <v>120</v>
      </c>
      <c r="E51" s="77" t="s">
        <v>34</v>
      </c>
      <c r="F51" s="114"/>
      <c r="G51" s="114"/>
      <c r="H51" s="114">
        <f>ROUND(D51*F51, 0)</f>
        <v>0</v>
      </c>
      <c r="I51" s="114">
        <f>ROUND(D51*G51, 0)</f>
        <v>0</v>
      </c>
    </row>
    <row r="52" spans="1:9" ht="78">
      <c r="A52" s="112">
        <v>2</v>
      </c>
      <c r="B52" s="77" t="s">
        <v>48</v>
      </c>
      <c r="C52" s="117" t="s">
        <v>866</v>
      </c>
      <c r="D52" s="113">
        <v>237</v>
      </c>
      <c r="E52" s="77" t="s">
        <v>49</v>
      </c>
      <c r="F52" s="114"/>
      <c r="G52" s="114"/>
      <c r="H52" s="114">
        <f>ROUND(D52*F52, 0)</f>
        <v>0</v>
      </c>
      <c r="I52" s="114">
        <f>ROUND(D52*G52, 0)</f>
        <v>0</v>
      </c>
    </row>
    <row r="53" spans="1:9" ht="38.25">
      <c r="A53" s="112">
        <v>3</v>
      </c>
      <c r="B53" s="77" t="s">
        <v>50</v>
      </c>
      <c r="C53" s="117" t="s">
        <v>51</v>
      </c>
      <c r="D53" s="113">
        <v>530</v>
      </c>
      <c r="E53" s="77" t="s">
        <v>34</v>
      </c>
      <c r="F53" s="114"/>
      <c r="G53" s="114"/>
      <c r="H53" s="114">
        <f>ROUND(D53*F53, 0)</f>
        <v>0</v>
      </c>
      <c r="I53" s="114">
        <f>ROUND(D53*G53, 0)</f>
        <v>0</v>
      </c>
    </row>
    <row r="54" spans="1:9" ht="38.25">
      <c r="A54" s="112">
        <v>4</v>
      </c>
      <c r="B54" s="77" t="s">
        <v>52</v>
      </c>
      <c r="C54" s="117" t="s">
        <v>53</v>
      </c>
      <c r="D54" s="113">
        <v>79.5</v>
      </c>
      <c r="E54" s="77" t="s">
        <v>49</v>
      </c>
      <c r="F54" s="114"/>
      <c r="G54" s="114"/>
      <c r="H54" s="114">
        <f>ROUND(D54*F54, 0)</f>
        <v>0</v>
      </c>
      <c r="I54" s="114">
        <f>ROUND(D54*G54, 0)</f>
        <v>0</v>
      </c>
    </row>
    <row r="55" spans="1:9" ht="25.5">
      <c r="A55" s="112">
        <v>5</v>
      </c>
      <c r="B55" s="77" t="s">
        <v>54</v>
      </c>
      <c r="C55" s="117" t="s">
        <v>55</v>
      </c>
      <c r="D55" s="113">
        <v>237</v>
      </c>
      <c r="E55" s="77" t="s">
        <v>49</v>
      </c>
      <c r="F55" s="114"/>
      <c r="G55" s="114"/>
      <c r="H55" s="114">
        <f>ROUND(D55*F55, 0)</f>
        <v>0</v>
      </c>
      <c r="I55" s="114">
        <f>ROUND(D55*G55, 0)</f>
        <v>0</v>
      </c>
    </row>
    <row r="56" spans="1:9" ht="89.25">
      <c r="A56" s="112">
        <v>6</v>
      </c>
      <c r="B56" s="77" t="s">
        <v>56</v>
      </c>
      <c r="C56" s="117" t="s">
        <v>57</v>
      </c>
      <c r="D56" s="113">
        <v>72</v>
      </c>
      <c r="E56" s="77" t="s">
        <v>49</v>
      </c>
      <c r="F56" s="114"/>
      <c r="G56" s="114"/>
      <c r="H56" s="114">
        <f>ROUND(D56*F56, 0)</f>
        <v>0</v>
      </c>
      <c r="I56" s="114">
        <f>ROUND(D56*G56, 0)</f>
        <v>0</v>
      </c>
    </row>
    <row r="57" spans="1:9" ht="25.5">
      <c r="A57" s="112">
        <v>7</v>
      </c>
      <c r="B57" s="77" t="s">
        <v>58</v>
      </c>
      <c r="C57" s="117" t="s">
        <v>59</v>
      </c>
      <c r="D57" s="113">
        <v>165</v>
      </c>
      <c r="E57" s="77" t="s">
        <v>49</v>
      </c>
      <c r="F57" s="114"/>
      <c r="G57" s="114"/>
      <c r="H57" s="114">
        <f>ROUND(D57*F57, 0)</f>
        <v>0</v>
      </c>
      <c r="I57" s="114">
        <f>ROUND(D57*G57, 0)</f>
        <v>0</v>
      </c>
    </row>
    <row r="58" spans="1:9">
      <c r="A58" s="115"/>
      <c r="B58" s="105"/>
      <c r="C58" s="105" t="s">
        <v>30</v>
      </c>
      <c r="D58" s="107"/>
      <c r="E58" s="105"/>
      <c r="F58" s="116"/>
      <c r="G58" s="116"/>
      <c r="H58" s="116">
        <f>ROUND(SUM(H51:H57),0)</f>
        <v>0</v>
      </c>
      <c r="I58" s="116">
        <f>ROUND(SUM(I51:I57),0)</f>
        <v>0</v>
      </c>
    </row>
    <row r="60" spans="1:9">
      <c r="A60" s="122" t="s">
        <v>63</v>
      </c>
      <c r="B60" s="122"/>
      <c r="C60" s="122"/>
      <c r="D60" s="122"/>
      <c r="E60" s="122"/>
      <c r="F60" s="122"/>
      <c r="G60" s="122"/>
      <c r="H60" s="122"/>
      <c r="I60" s="122"/>
    </row>
    <row r="62" spans="1:9" ht="25.5">
      <c r="A62" s="166" t="s">
        <v>19</v>
      </c>
      <c r="B62" s="147" t="s">
        <v>20</v>
      </c>
      <c r="C62" s="147" t="s">
        <v>21</v>
      </c>
      <c r="D62" s="146" t="s">
        <v>22</v>
      </c>
      <c r="E62" s="147" t="s">
        <v>23</v>
      </c>
      <c r="F62" s="167" t="s">
        <v>24</v>
      </c>
      <c r="G62" s="167" t="s">
        <v>25</v>
      </c>
      <c r="H62" s="167" t="s">
        <v>26</v>
      </c>
      <c r="I62" s="167" t="s">
        <v>27</v>
      </c>
    </row>
    <row r="63" spans="1:9" ht="79.5">
      <c r="A63" s="112">
        <v>1</v>
      </c>
      <c r="B63" s="77" t="s">
        <v>61</v>
      </c>
      <c r="C63" s="117" t="s">
        <v>867</v>
      </c>
      <c r="D63" s="113">
        <v>144</v>
      </c>
      <c r="E63" s="77" t="s">
        <v>49</v>
      </c>
      <c r="F63" s="114"/>
      <c r="G63" s="114"/>
      <c r="H63" s="114">
        <f>ROUND(D63*F63, 0)</f>
        <v>0</v>
      </c>
      <c r="I63" s="114">
        <f>ROUND(D63*G63, 0)</f>
        <v>0</v>
      </c>
    </row>
    <row r="64" spans="1:9" ht="66.75">
      <c r="A64" s="112">
        <v>2</v>
      </c>
      <c r="B64" s="77" t="s">
        <v>62</v>
      </c>
      <c r="C64" s="117" t="s">
        <v>868</v>
      </c>
      <c r="D64" s="113">
        <v>40</v>
      </c>
      <c r="E64" s="77" t="s">
        <v>49</v>
      </c>
      <c r="F64" s="114"/>
      <c r="G64" s="114"/>
      <c r="H64" s="114">
        <f>ROUND(D64*F64, 0)</f>
        <v>0</v>
      </c>
      <c r="I64" s="114">
        <f>ROUND(D64*G64, 0)</f>
        <v>0</v>
      </c>
    </row>
    <row r="65" spans="1:9">
      <c r="A65" s="115"/>
      <c r="B65" s="105"/>
      <c r="C65" s="105" t="s">
        <v>30</v>
      </c>
      <c r="D65" s="107"/>
      <c r="E65" s="105"/>
      <c r="F65" s="116"/>
      <c r="G65" s="116"/>
      <c r="H65" s="116">
        <f>ROUND(SUM(H63:H64),0)</f>
        <v>0</v>
      </c>
      <c r="I65" s="116">
        <f>ROUND(SUM(I63:I64),0)</f>
        <v>0</v>
      </c>
    </row>
    <row r="67" spans="1:9">
      <c r="A67" s="122" t="s">
        <v>82</v>
      </c>
      <c r="B67" s="122"/>
      <c r="C67" s="122"/>
      <c r="D67" s="122"/>
      <c r="E67" s="122"/>
      <c r="F67" s="122"/>
      <c r="G67" s="122"/>
      <c r="H67" s="122"/>
      <c r="I67" s="122"/>
    </row>
    <row r="69" spans="1:9" ht="25.5">
      <c r="A69" s="166" t="s">
        <v>19</v>
      </c>
      <c r="B69" s="147" t="s">
        <v>20</v>
      </c>
      <c r="C69" s="147" t="s">
        <v>21</v>
      </c>
      <c r="D69" s="146" t="s">
        <v>22</v>
      </c>
      <c r="E69" s="147" t="s">
        <v>23</v>
      </c>
      <c r="F69" s="167" t="s">
        <v>24</v>
      </c>
      <c r="G69" s="167" t="s">
        <v>25</v>
      </c>
      <c r="H69" s="167" t="s">
        <v>26</v>
      </c>
      <c r="I69" s="167" t="s">
        <v>27</v>
      </c>
    </row>
    <row r="70" spans="1:9" ht="76.5">
      <c r="A70" s="112">
        <v>1</v>
      </c>
      <c r="B70" s="77" t="s">
        <v>64</v>
      </c>
      <c r="C70" s="117" t="s">
        <v>65</v>
      </c>
      <c r="D70" s="113">
        <v>1.82</v>
      </c>
      <c r="E70" s="77" t="s">
        <v>66</v>
      </c>
      <c r="F70" s="114"/>
      <c r="G70" s="114"/>
      <c r="H70" s="114">
        <f>ROUND(D70*F70, 0)</f>
        <v>0</v>
      </c>
      <c r="I70" s="114">
        <f>ROUND(D70*G70, 0)</f>
        <v>0</v>
      </c>
    </row>
    <row r="71" spans="1:9" ht="76.5">
      <c r="A71" s="112">
        <v>2</v>
      </c>
      <c r="B71" s="77" t="s">
        <v>67</v>
      </c>
      <c r="C71" s="117" t="s">
        <v>68</v>
      </c>
      <c r="D71" s="113">
        <v>10.55</v>
      </c>
      <c r="E71" s="77" t="s">
        <v>66</v>
      </c>
      <c r="F71" s="114"/>
      <c r="G71" s="114"/>
      <c r="H71" s="114">
        <f>ROUND(D71*F71, 0)</f>
        <v>0</v>
      </c>
      <c r="I71" s="114">
        <f>ROUND(D71*G71, 0)</f>
        <v>0</v>
      </c>
    </row>
    <row r="72" spans="1:9" ht="76.5">
      <c r="A72" s="112">
        <v>3</v>
      </c>
      <c r="B72" s="77" t="s">
        <v>69</v>
      </c>
      <c r="C72" s="117" t="s">
        <v>70</v>
      </c>
      <c r="D72" s="113">
        <v>10.8</v>
      </c>
      <c r="E72" s="77" t="s">
        <v>66</v>
      </c>
      <c r="F72" s="114"/>
      <c r="G72" s="114"/>
      <c r="H72" s="114">
        <f>ROUND(D72*F72, 0)</f>
        <v>0</v>
      </c>
      <c r="I72" s="114">
        <f>ROUND(D72*G72, 0)</f>
        <v>0</v>
      </c>
    </row>
    <row r="73" spans="1:9" ht="76.5">
      <c r="A73" s="112">
        <v>4</v>
      </c>
      <c r="B73" s="77" t="s">
        <v>71</v>
      </c>
      <c r="C73" s="117" t="s">
        <v>72</v>
      </c>
      <c r="D73" s="113">
        <v>5.9</v>
      </c>
      <c r="E73" s="77" t="s">
        <v>66</v>
      </c>
      <c r="F73" s="114"/>
      <c r="G73" s="114"/>
      <c r="H73" s="114">
        <f>ROUND(D73*F73, 0)</f>
        <v>0</v>
      </c>
      <c r="I73" s="114">
        <f>ROUND(D73*G73, 0)</f>
        <v>0</v>
      </c>
    </row>
    <row r="74" spans="1:9" ht="76.5">
      <c r="A74" s="112">
        <v>5</v>
      </c>
      <c r="B74" s="77" t="s">
        <v>69</v>
      </c>
      <c r="C74" s="117" t="s">
        <v>73</v>
      </c>
      <c r="D74" s="113">
        <v>0.25</v>
      </c>
      <c r="E74" s="77" t="s">
        <v>66</v>
      </c>
      <c r="F74" s="114"/>
      <c r="G74" s="114"/>
      <c r="H74" s="114">
        <f>ROUND(D74*F74, 0)</f>
        <v>0</v>
      </c>
      <c r="I74" s="114">
        <f>ROUND(D74*G74, 0)</f>
        <v>0</v>
      </c>
    </row>
    <row r="75" spans="1:9" ht="105">
      <c r="A75" s="112">
        <v>6</v>
      </c>
      <c r="B75" s="77" t="s">
        <v>74</v>
      </c>
      <c r="C75" s="117" t="s">
        <v>869</v>
      </c>
      <c r="D75" s="113">
        <v>22.19</v>
      </c>
      <c r="E75" s="77" t="s">
        <v>49</v>
      </c>
      <c r="F75" s="114"/>
      <c r="G75" s="114"/>
      <c r="H75" s="114">
        <f>ROUND(D75*F75, 0)</f>
        <v>0</v>
      </c>
      <c r="I75" s="114">
        <f>ROUND(D75*G75, 0)</f>
        <v>0</v>
      </c>
    </row>
    <row r="76" spans="1:9" ht="105">
      <c r="A76" s="112">
        <v>7</v>
      </c>
      <c r="B76" s="77" t="s">
        <v>75</v>
      </c>
      <c r="C76" s="117" t="s">
        <v>870</v>
      </c>
      <c r="D76" s="113">
        <v>3.3</v>
      </c>
      <c r="E76" s="77" t="s">
        <v>49</v>
      </c>
      <c r="F76" s="114"/>
      <c r="G76" s="114"/>
      <c r="H76" s="114">
        <f>ROUND(D76*F76, 0)</f>
        <v>0</v>
      </c>
      <c r="I76" s="114">
        <f>ROUND(D76*G76, 0)</f>
        <v>0</v>
      </c>
    </row>
    <row r="77" spans="1:9" ht="89.25">
      <c r="A77" s="112">
        <v>8</v>
      </c>
      <c r="B77" s="77" t="s">
        <v>76</v>
      </c>
      <c r="C77" s="117" t="s">
        <v>77</v>
      </c>
      <c r="D77" s="113">
        <v>9.4</v>
      </c>
      <c r="E77" s="77" t="s">
        <v>49</v>
      </c>
      <c r="F77" s="114"/>
      <c r="G77" s="114"/>
      <c r="H77" s="114">
        <f>ROUND(D77*F77, 0)</f>
        <v>0</v>
      </c>
      <c r="I77" s="114">
        <f>ROUND(D77*G77, 0)</f>
        <v>0</v>
      </c>
    </row>
    <row r="78" spans="1:9" ht="54">
      <c r="A78" s="112">
        <v>9</v>
      </c>
      <c r="C78" s="117" t="s">
        <v>871</v>
      </c>
      <c r="D78" s="113"/>
      <c r="F78" s="114"/>
      <c r="G78" s="114"/>
      <c r="H78" s="114"/>
      <c r="I78" s="114"/>
    </row>
    <row r="79" spans="1:9" ht="102">
      <c r="A79" s="112">
        <v>10</v>
      </c>
      <c r="B79" s="77" t="s">
        <v>78</v>
      </c>
      <c r="C79" s="117" t="s">
        <v>79</v>
      </c>
      <c r="D79" s="113">
        <v>101.5</v>
      </c>
      <c r="E79" s="77" t="s">
        <v>49</v>
      </c>
      <c r="F79" s="114"/>
      <c r="G79" s="114"/>
      <c r="H79" s="114">
        <f>ROUND(D79*F79, 0)</f>
        <v>0</v>
      </c>
      <c r="I79" s="114">
        <f>ROUND(D79*G79, 0)</f>
        <v>0</v>
      </c>
    </row>
    <row r="80" spans="1:9" ht="41.25">
      <c r="A80" s="112">
        <v>11</v>
      </c>
      <c r="C80" s="117" t="s">
        <v>872</v>
      </c>
      <c r="D80" s="113"/>
      <c r="F80" s="114"/>
      <c r="G80" s="114"/>
      <c r="H80" s="114"/>
      <c r="I80" s="114"/>
    </row>
    <row r="81" spans="1:9" ht="105">
      <c r="A81" s="112">
        <v>12</v>
      </c>
      <c r="B81" s="77" t="s">
        <v>80</v>
      </c>
      <c r="C81" s="117" t="s">
        <v>873</v>
      </c>
      <c r="D81" s="113">
        <v>3.74</v>
      </c>
      <c r="E81" s="77" t="s">
        <v>49</v>
      </c>
      <c r="F81" s="114"/>
      <c r="G81" s="114"/>
      <c r="H81" s="114">
        <f>ROUND(D81*F81, 0)</f>
        <v>0</v>
      </c>
      <c r="I81" s="114">
        <f>ROUND(D81*G81, 0)</f>
        <v>0</v>
      </c>
    </row>
    <row r="82" spans="1:9">
      <c r="A82" s="112"/>
      <c r="C82" s="117" t="s">
        <v>81</v>
      </c>
      <c r="D82" s="113"/>
      <c r="F82" s="114"/>
      <c r="G82" s="114"/>
      <c r="H82" s="114"/>
      <c r="I82" s="114"/>
    </row>
    <row r="83" spans="1:9">
      <c r="A83" s="115"/>
      <c r="B83" s="105"/>
      <c r="C83" s="105" t="s">
        <v>30</v>
      </c>
      <c r="D83" s="107"/>
      <c r="E83" s="105"/>
      <c r="F83" s="116"/>
      <c r="G83" s="116"/>
      <c r="H83" s="116">
        <f>ROUND(SUM(H70:H82),0)</f>
        <v>0</v>
      </c>
      <c r="I83" s="116">
        <f>ROUND(SUM(I70:I82),0)</f>
        <v>0</v>
      </c>
    </row>
    <row r="84" spans="1:9">
      <c r="A84" s="115"/>
      <c r="B84" s="105"/>
      <c r="C84" s="105"/>
      <c r="D84" s="107"/>
      <c r="E84" s="105"/>
      <c r="F84" s="116"/>
      <c r="G84" s="116"/>
      <c r="H84" s="116"/>
      <c r="I84" s="116"/>
    </row>
    <row r="86" spans="1:9">
      <c r="A86" s="122" t="s">
        <v>89</v>
      </c>
      <c r="B86" s="122"/>
      <c r="C86" s="122"/>
      <c r="D86" s="122"/>
      <c r="E86" s="122"/>
      <c r="F86" s="122"/>
      <c r="G86" s="122"/>
      <c r="H86" s="122"/>
      <c r="I86" s="122"/>
    </row>
    <row r="88" spans="1:9" ht="25.5">
      <c r="A88" s="166" t="s">
        <v>19</v>
      </c>
      <c r="B88" s="147" t="s">
        <v>20</v>
      </c>
      <c r="C88" s="147" t="s">
        <v>21</v>
      </c>
      <c r="D88" s="146" t="s">
        <v>22</v>
      </c>
      <c r="E88" s="147" t="s">
        <v>23</v>
      </c>
      <c r="F88" s="167" t="s">
        <v>24</v>
      </c>
      <c r="G88" s="167" t="s">
        <v>25</v>
      </c>
      <c r="H88" s="167" t="s">
        <v>26</v>
      </c>
      <c r="I88" s="167" t="s">
        <v>27</v>
      </c>
    </row>
    <row r="89" spans="1:9" ht="102">
      <c r="A89" s="112">
        <v>1</v>
      </c>
      <c r="B89" s="77" t="s">
        <v>83</v>
      </c>
      <c r="C89" s="117" t="s">
        <v>84</v>
      </c>
      <c r="D89" s="113">
        <v>204.75</v>
      </c>
      <c r="E89" s="77" t="s">
        <v>34</v>
      </c>
      <c r="F89" s="114"/>
      <c r="G89" s="114"/>
      <c r="H89" s="114">
        <f>ROUND(D89*F89, 0)</f>
        <v>0</v>
      </c>
      <c r="I89" s="114">
        <f>ROUND(D89*G89, 0)</f>
        <v>0</v>
      </c>
    </row>
    <row r="90" spans="1:9" ht="38.25">
      <c r="A90" s="112"/>
      <c r="C90" s="117" t="s">
        <v>85</v>
      </c>
      <c r="D90" s="113"/>
      <c r="F90" s="114"/>
      <c r="G90" s="114"/>
      <c r="H90" s="114"/>
      <c r="I90" s="114"/>
    </row>
    <row r="91" spans="1:9">
      <c r="A91" s="112"/>
      <c r="C91" s="77" t="s">
        <v>809</v>
      </c>
      <c r="D91" s="113"/>
      <c r="F91" s="114"/>
      <c r="G91" s="114"/>
      <c r="H91" s="114"/>
      <c r="I91" s="114"/>
    </row>
    <row r="92" spans="1:9" ht="102">
      <c r="A92" s="112">
        <v>2</v>
      </c>
      <c r="B92" s="77" t="s">
        <v>86</v>
      </c>
      <c r="C92" s="117" t="s">
        <v>87</v>
      </c>
      <c r="D92" s="113">
        <v>96.22</v>
      </c>
      <c r="E92" s="77" t="s">
        <v>34</v>
      </c>
      <c r="F92" s="114"/>
      <c r="G92" s="114"/>
      <c r="H92" s="114">
        <f>ROUND(D92*F92, 0)</f>
        <v>0</v>
      </c>
      <c r="I92" s="114">
        <f>ROUND(D92*G92, 0)</f>
        <v>0</v>
      </c>
    </row>
    <row r="93" spans="1:9">
      <c r="A93" s="112"/>
      <c r="C93" s="117" t="s">
        <v>88</v>
      </c>
      <c r="D93" s="113"/>
      <c r="F93" s="114"/>
      <c r="G93" s="114"/>
      <c r="H93" s="114"/>
      <c r="I93" s="114"/>
    </row>
    <row r="94" spans="1:9">
      <c r="A94" s="112"/>
      <c r="C94" s="77" t="s">
        <v>809</v>
      </c>
      <c r="D94" s="113"/>
      <c r="F94" s="114"/>
      <c r="G94" s="114"/>
      <c r="H94" s="114"/>
      <c r="I94" s="114"/>
    </row>
    <row r="95" spans="1:9">
      <c r="A95" s="115"/>
      <c r="B95" s="105"/>
      <c r="C95" s="105" t="s">
        <v>30</v>
      </c>
      <c r="D95" s="107"/>
      <c r="E95" s="105"/>
      <c r="F95" s="116"/>
      <c r="G95" s="116"/>
      <c r="H95" s="116">
        <f>ROUND(SUM(H89:H94),0)</f>
        <v>0</v>
      </c>
      <c r="I95" s="116">
        <f>ROUND(SUM(I89:I94),0)</f>
        <v>0</v>
      </c>
    </row>
    <row r="97" spans="1:9">
      <c r="A97" s="122" t="s">
        <v>116</v>
      </c>
      <c r="B97" s="122"/>
      <c r="C97" s="122"/>
      <c r="D97" s="122"/>
      <c r="E97" s="122"/>
      <c r="F97" s="122"/>
      <c r="G97" s="122"/>
      <c r="H97" s="122"/>
      <c r="I97" s="122"/>
    </row>
    <row r="99" spans="1:9" ht="25.5">
      <c r="A99" s="166" t="s">
        <v>19</v>
      </c>
      <c r="B99" s="147" t="s">
        <v>20</v>
      </c>
      <c r="C99" s="147" t="s">
        <v>21</v>
      </c>
      <c r="D99" s="146" t="s">
        <v>22</v>
      </c>
      <c r="E99" s="147" t="s">
        <v>23</v>
      </c>
      <c r="F99" s="167" t="s">
        <v>24</v>
      </c>
      <c r="G99" s="167" t="s">
        <v>25</v>
      </c>
      <c r="H99" s="167" t="s">
        <v>26</v>
      </c>
      <c r="I99" s="167" t="s">
        <v>27</v>
      </c>
    </row>
    <row r="100" spans="1:9" ht="25.5">
      <c r="A100" s="112">
        <v>1</v>
      </c>
      <c r="B100" s="77" t="s">
        <v>90</v>
      </c>
      <c r="C100" s="77" t="s">
        <v>91</v>
      </c>
      <c r="D100" s="113">
        <v>327.14999999999998</v>
      </c>
      <c r="E100" s="77" t="s">
        <v>34</v>
      </c>
      <c r="F100" s="114"/>
      <c r="G100" s="114"/>
      <c r="H100" s="114">
        <f>ROUND(D100*F100, 0)</f>
        <v>0</v>
      </c>
      <c r="I100" s="114">
        <f>ROUND(D100*G100, 0)</f>
        <v>0</v>
      </c>
    </row>
    <row r="101" spans="1:9" ht="51">
      <c r="A101" s="112">
        <v>2</v>
      </c>
      <c r="B101" s="77" t="s">
        <v>92</v>
      </c>
      <c r="C101" s="77" t="s">
        <v>93</v>
      </c>
      <c r="D101" s="113">
        <v>368.06</v>
      </c>
      <c r="E101" s="77" t="s">
        <v>34</v>
      </c>
      <c r="F101" s="114"/>
      <c r="G101" s="114"/>
      <c r="H101" s="114">
        <f>ROUND(D101*F101, 0)</f>
        <v>0</v>
      </c>
      <c r="I101" s="114">
        <f>ROUND(D101*G101, 0)</f>
        <v>0</v>
      </c>
    </row>
    <row r="102" spans="1:9">
      <c r="A102" s="112"/>
      <c r="C102" s="77" t="s">
        <v>809</v>
      </c>
      <c r="D102" s="113"/>
      <c r="F102" s="114"/>
      <c r="G102" s="114"/>
      <c r="H102" s="114"/>
      <c r="I102" s="114"/>
    </row>
    <row r="103" spans="1:9" ht="38.25">
      <c r="A103" s="112">
        <v>3</v>
      </c>
      <c r="B103" s="77" t="s">
        <v>94</v>
      </c>
      <c r="C103" s="77" t="s">
        <v>95</v>
      </c>
      <c r="D103" s="113">
        <v>327.14999999999998</v>
      </c>
      <c r="E103" s="77" t="s">
        <v>34</v>
      </c>
      <c r="F103" s="114"/>
      <c r="G103" s="114"/>
      <c r="H103" s="114">
        <f>ROUND(D103*F103, 0)</f>
        <v>0</v>
      </c>
      <c r="I103" s="114">
        <f>ROUND(D103*G103, 0)</f>
        <v>0</v>
      </c>
    </row>
    <row r="104" spans="1:9">
      <c r="A104" s="112"/>
      <c r="C104" s="77" t="s">
        <v>809</v>
      </c>
      <c r="D104" s="113"/>
      <c r="F104" s="114"/>
      <c r="G104" s="114"/>
      <c r="H104" s="114"/>
      <c r="I104" s="114"/>
    </row>
    <row r="105" spans="1:9" ht="76.5">
      <c r="A105" s="112">
        <v>4</v>
      </c>
      <c r="B105" s="77" t="s">
        <v>96</v>
      </c>
      <c r="C105" s="77" t="s">
        <v>97</v>
      </c>
      <c r="D105" s="113">
        <v>300.97000000000003</v>
      </c>
      <c r="E105" s="77" t="s">
        <v>34</v>
      </c>
      <c r="F105" s="114"/>
      <c r="G105" s="114"/>
      <c r="H105" s="114">
        <f>ROUND(D105*F105, 0)</f>
        <v>0</v>
      </c>
      <c r="I105" s="114">
        <f>ROUND(D105*G105, 0)</f>
        <v>0</v>
      </c>
    </row>
    <row r="106" spans="1:9">
      <c r="A106" s="112"/>
      <c r="C106" s="77" t="s">
        <v>809</v>
      </c>
      <c r="D106" s="113"/>
      <c r="F106" s="114"/>
      <c r="G106" s="114"/>
      <c r="H106" s="114"/>
      <c r="I106" s="114"/>
    </row>
    <row r="107" spans="1:9" ht="89.25">
      <c r="A107" s="112">
        <v>5</v>
      </c>
      <c r="B107" s="77" t="s">
        <v>98</v>
      </c>
      <c r="C107" s="117" t="s">
        <v>99</v>
      </c>
      <c r="D107" s="113">
        <v>300.97000000000003</v>
      </c>
      <c r="E107" s="77" t="s">
        <v>34</v>
      </c>
      <c r="F107" s="114"/>
      <c r="G107" s="114"/>
      <c r="H107" s="114">
        <f>ROUND(D107*F107, 0)</f>
        <v>0</v>
      </c>
      <c r="I107" s="114">
        <f>ROUND(D107*G107, 0)</f>
        <v>0</v>
      </c>
    </row>
    <row r="108" spans="1:9">
      <c r="A108" s="112"/>
      <c r="C108" s="117" t="s">
        <v>100</v>
      </c>
      <c r="D108" s="113"/>
      <c r="F108" s="114"/>
      <c r="G108" s="114"/>
      <c r="H108" s="114"/>
      <c r="I108" s="114"/>
    </row>
    <row r="109" spans="1:9">
      <c r="A109" s="112"/>
      <c r="C109" s="77" t="s">
        <v>809</v>
      </c>
      <c r="D109" s="113"/>
      <c r="F109" s="114"/>
      <c r="G109" s="114"/>
      <c r="H109" s="114"/>
      <c r="I109" s="114"/>
    </row>
    <row r="110" spans="1:9" ht="76.5">
      <c r="A110" s="112">
        <v>6</v>
      </c>
      <c r="B110" s="77" t="s">
        <v>101</v>
      </c>
      <c r="C110" s="77" t="s">
        <v>102</v>
      </c>
      <c r="D110" s="113">
        <v>26.18</v>
      </c>
      <c r="E110" s="77" t="s">
        <v>34</v>
      </c>
      <c r="F110" s="114"/>
      <c r="G110" s="114"/>
      <c r="H110" s="114">
        <f>ROUND(D110*F110, 0)</f>
        <v>0</v>
      </c>
      <c r="I110" s="114">
        <f>ROUND(D110*G110, 0)</f>
        <v>0</v>
      </c>
    </row>
    <row r="111" spans="1:9">
      <c r="A111" s="112"/>
      <c r="C111" s="77" t="s">
        <v>809</v>
      </c>
      <c r="D111" s="113"/>
      <c r="F111" s="114"/>
      <c r="G111" s="114"/>
      <c r="H111" s="114"/>
      <c r="I111" s="114"/>
    </row>
    <row r="112" spans="1:9" ht="102">
      <c r="A112" s="112">
        <v>7</v>
      </c>
      <c r="B112" s="77" t="s">
        <v>103</v>
      </c>
      <c r="C112" s="117" t="s">
        <v>104</v>
      </c>
      <c r="D112" s="113">
        <v>26.18</v>
      </c>
      <c r="E112" s="77" t="s">
        <v>34</v>
      </c>
      <c r="F112" s="114"/>
      <c r="G112" s="114"/>
      <c r="H112" s="114">
        <f>ROUND(D112*F112, 0)</f>
        <v>0</v>
      </c>
      <c r="I112" s="114">
        <f>ROUND(D112*G112, 0)</f>
        <v>0</v>
      </c>
    </row>
    <row r="113" spans="1:9">
      <c r="A113" s="112"/>
      <c r="C113" s="117" t="s">
        <v>105</v>
      </c>
      <c r="D113" s="113"/>
      <c r="F113" s="114"/>
      <c r="G113" s="114"/>
      <c r="H113" s="114"/>
      <c r="I113" s="114"/>
    </row>
    <row r="114" spans="1:9">
      <c r="A114" s="112"/>
      <c r="C114" s="77" t="s">
        <v>809</v>
      </c>
      <c r="D114" s="113"/>
      <c r="F114" s="114"/>
      <c r="G114" s="114"/>
      <c r="H114" s="114"/>
      <c r="I114" s="114"/>
    </row>
    <row r="115" spans="1:9" ht="102">
      <c r="A115" s="112">
        <v>8</v>
      </c>
      <c r="B115" s="77" t="s">
        <v>106</v>
      </c>
      <c r="C115" s="117" t="s">
        <v>107</v>
      </c>
      <c r="D115" s="113">
        <v>368.06</v>
      </c>
      <c r="E115" s="77" t="s">
        <v>34</v>
      </c>
      <c r="F115" s="114"/>
      <c r="G115" s="114"/>
      <c r="H115" s="114">
        <f>ROUND(D115*F115, 0)</f>
        <v>0</v>
      </c>
      <c r="I115" s="114">
        <f>ROUND(D115*G115, 0)</f>
        <v>0</v>
      </c>
    </row>
    <row r="116" spans="1:9" ht="38.25">
      <c r="A116" s="112"/>
      <c r="C116" s="117" t="s">
        <v>108</v>
      </c>
      <c r="D116" s="113"/>
      <c r="F116" s="114"/>
      <c r="G116" s="114"/>
      <c r="H116" s="114"/>
      <c r="I116" s="114"/>
    </row>
    <row r="117" spans="1:9">
      <c r="A117" s="112"/>
      <c r="C117" s="77" t="s">
        <v>809</v>
      </c>
      <c r="D117" s="113"/>
      <c r="F117" s="114"/>
      <c r="G117" s="114"/>
      <c r="H117" s="114"/>
      <c r="I117" s="114"/>
    </row>
    <row r="118" spans="1:9" ht="102">
      <c r="A118" s="112">
        <v>9</v>
      </c>
      <c r="B118" s="77" t="s">
        <v>109</v>
      </c>
      <c r="C118" s="117" t="s">
        <v>110</v>
      </c>
      <c r="D118" s="113">
        <v>350</v>
      </c>
      <c r="E118" s="77" t="s">
        <v>111</v>
      </c>
      <c r="F118" s="114"/>
      <c r="G118" s="114"/>
      <c r="H118" s="114">
        <f>ROUND(D118*F118, 0)</f>
        <v>0</v>
      </c>
      <c r="I118" s="114">
        <f>ROUND(D118*G118, 0)</f>
        <v>0</v>
      </c>
    </row>
    <row r="119" spans="1:9">
      <c r="A119" s="112"/>
      <c r="C119" s="117" t="s">
        <v>112</v>
      </c>
      <c r="D119" s="113"/>
      <c r="F119" s="114"/>
      <c r="G119" s="114"/>
      <c r="H119" s="114"/>
      <c r="I119" s="114"/>
    </row>
    <row r="120" spans="1:9">
      <c r="A120" s="112"/>
      <c r="C120" s="77" t="s">
        <v>809</v>
      </c>
      <c r="D120" s="113"/>
      <c r="F120" s="114"/>
      <c r="G120" s="114"/>
      <c r="H120" s="114"/>
      <c r="I120" s="114"/>
    </row>
    <row r="121" spans="1:9" ht="102">
      <c r="A121" s="112">
        <v>10</v>
      </c>
      <c r="B121" s="77" t="s">
        <v>113</v>
      </c>
      <c r="C121" s="117" t="s">
        <v>114</v>
      </c>
      <c r="D121" s="113">
        <v>67.92</v>
      </c>
      <c r="E121" s="77" t="s">
        <v>111</v>
      </c>
      <c r="F121" s="114"/>
      <c r="G121" s="114"/>
      <c r="H121" s="114">
        <f>ROUND(D121*F121, 0)</f>
        <v>0</v>
      </c>
      <c r="I121" s="114">
        <f>ROUND(D121*G121, 0)</f>
        <v>0</v>
      </c>
    </row>
    <row r="122" spans="1:9" ht="25.5">
      <c r="A122" s="112"/>
      <c r="C122" s="117" t="s">
        <v>115</v>
      </c>
      <c r="D122" s="113"/>
      <c r="F122" s="114"/>
      <c r="G122" s="114"/>
      <c r="H122" s="114"/>
      <c r="I122" s="114"/>
    </row>
    <row r="123" spans="1:9">
      <c r="A123" s="112"/>
      <c r="C123" s="77" t="s">
        <v>809</v>
      </c>
      <c r="D123" s="113"/>
      <c r="F123" s="114"/>
      <c r="G123" s="114"/>
      <c r="H123" s="114"/>
      <c r="I123" s="114"/>
    </row>
    <row r="124" spans="1:9">
      <c r="A124" s="115"/>
      <c r="B124" s="105"/>
      <c r="C124" s="105" t="s">
        <v>30</v>
      </c>
      <c r="D124" s="107"/>
      <c r="E124" s="105"/>
      <c r="F124" s="116"/>
      <c r="G124" s="116"/>
      <c r="H124" s="116">
        <f>ROUND(SUM(H100:H123),0)</f>
        <v>0</v>
      </c>
      <c r="I124" s="116">
        <f>ROUND(SUM(I100:I123),0)</f>
        <v>0</v>
      </c>
    </row>
    <row r="125" spans="1:9">
      <c r="A125" s="115"/>
      <c r="B125" s="105"/>
      <c r="C125" s="105"/>
      <c r="D125" s="107"/>
      <c r="E125" s="105"/>
      <c r="F125" s="116"/>
      <c r="G125" s="116"/>
      <c r="H125" s="116"/>
      <c r="I125" s="116"/>
    </row>
    <row r="126" spans="1:9">
      <c r="A126" s="115"/>
      <c r="B126" s="105"/>
      <c r="C126" s="105"/>
      <c r="D126" s="107"/>
      <c r="E126" s="105"/>
      <c r="F126" s="116"/>
      <c r="G126" s="116"/>
      <c r="H126" s="116"/>
      <c r="I126" s="116"/>
    </row>
    <row r="128" spans="1:9">
      <c r="A128" s="122" t="s">
        <v>135</v>
      </c>
      <c r="B128" s="122"/>
      <c r="C128" s="122"/>
      <c r="D128" s="122"/>
      <c r="E128" s="122"/>
      <c r="F128" s="122"/>
      <c r="G128" s="122"/>
      <c r="H128" s="122"/>
      <c r="I128" s="122"/>
    </row>
    <row r="130" spans="1:9" ht="25.5">
      <c r="A130" s="166" t="s">
        <v>19</v>
      </c>
      <c r="B130" s="147" t="s">
        <v>20</v>
      </c>
      <c r="C130" s="147" t="s">
        <v>21</v>
      </c>
      <c r="D130" s="146" t="s">
        <v>22</v>
      </c>
      <c r="E130" s="147" t="s">
        <v>23</v>
      </c>
      <c r="F130" s="167" t="s">
        <v>24</v>
      </c>
      <c r="G130" s="167" t="s">
        <v>25</v>
      </c>
      <c r="H130" s="167" t="s">
        <v>26</v>
      </c>
      <c r="I130" s="167" t="s">
        <v>27</v>
      </c>
    </row>
    <row r="131" spans="1:9" ht="89.25">
      <c r="A131" s="112">
        <v>1</v>
      </c>
      <c r="B131" s="77" t="s">
        <v>117</v>
      </c>
      <c r="C131" s="117" t="s">
        <v>118</v>
      </c>
      <c r="D131" s="113">
        <v>186.12</v>
      </c>
      <c r="E131" s="77" t="s">
        <v>34</v>
      </c>
      <c r="F131" s="114"/>
      <c r="G131" s="114"/>
      <c r="H131" s="114">
        <f>ROUND(D131*F131, 0)</f>
        <v>0</v>
      </c>
      <c r="I131" s="114">
        <f>ROUND(D131*G131, 0)</f>
        <v>0</v>
      </c>
    </row>
    <row r="132" spans="1:9" ht="25.5">
      <c r="A132" s="112"/>
      <c r="C132" s="117" t="s">
        <v>119</v>
      </c>
      <c r="D132" s="113"/>
      <c r="F132" s="114"/>
      <c r="G132" s="114"/>
      <c r="H132" s="114"/>
      <c r="I132" s="114"/>
    </row>
    <row r="133" spans="1:9">
      <c r="A133" s="112"/>
      <c r="C133" s="77" t="s">
        <v>809</v>
      </c>
      <c r="D133" s="113"/>
      <c r="F133" s="114"/>
      <c r="G133" s="114"/>
      <c r="H133" s="114"/>
      <c r="I133" s="114"/>
    </row>
    <row r="134" spans="1:9" ht="102">
      <c r="A134" s="112">
        <v>2</v>
      </c>
      <c r="B134" s="77" t="s">
        <v>120</v>
      </c>
      <c r="C134" s="117" t="s">
        <v>121</v>
      </c>
      <c r="D134" s="113">
        <v>286.73</v>
      </c>
      <c r="E134" s="77" t="s">
        <v>34</v>
      </c>
      <c r="F134" s="114"/>
      <c r="G134" s="114"/>
      <c r="H134" s="114">
        <f>ROUND(D134*F134, 0)</f>
        <v>0</v>
      </c>
      <c r="I134" s="114">
        <f>ROUND(D134*G134, 0)</f>
        <v>0</v>
      </c>
    </row>
    <row r="135" spans="1:9" ht="51">
      <c r="A135" s="112"/>
      <c r="C135" s="117" t="s">
        <v>122</v>
      </c>
      <c r="D135" s="113"/>
      <c r="F135" s="114"/>
      <c r="G135" s="114"/>
      <c r="H135" s="114"/>
      <c r="I135" s="114"/>
    </row>
    <row r="136" spans="1:9">
      <c r="A136" s="112"/>
      <c r="C136" s="77" t="s">
        <v>809</v>
      </c>
      <c r="D136" s="113"/>
      <c r="F136" s="114"/>
      <c r="G136" s="114"/>
      <c r="H136" s="114"/>
      <c r="I136" s="114"/>
    </row>
    <row r="137" spans="1:9" ht="80.25" customHeight="1">
      <c r="A137" s="112">
        <v>3</v>
      </c>
      <c r="B137" s="77" t="s">
        <v>123</v>
      </c>
      <c r="C137" s="117" t="s">
        <v>124</v>
      </c>
      <c r="D137" s="113">
        <v>62.79</v>
      </c>
      <c r="E137" s="77" t="s">
        <v>34</v>
      </c>
      <c r="F137" s="114"/>
      <c r="G137" s="114"/>
      <c r="H137" s="114">
        <f>ROUND(D137*F137, 0)</f>
        <v>0</v>
      </c>
      <c r="I137" s="114">
        <f>ROUND(D137*G137, 0)</f>
        <v>0</v>
      </c>
    </row>
    <row r="138" spans="1:9" ht="51">
      <c r="A138" s="112"/>
      <c r="C138" s="117" t="s">
        <v>125</v>
      </c>
      <c r="D138" s="113"/>
      <c r="F138" s="114"/>
      <c r="G138" s="114"/>
      <c r="H138" s="114"/>
      <c r="I138" s="114"/>
    </row>
    <row r="139" spans="1:9">
      <c r="A139" s="112"/>
      <c r="C139" s="77" t="s">
        <v>809</v>
      </c>
      <c r="D139" s="113"/>
      <c r="F139" s="114"/>
      <c r="G139" s="114"/>
      <c r="H139" s="114"/>
      <c r="I139" s="114"/>
    </row>
    <row r="140" spans="1:9" ht="51">
      <c r="A140" s="112">
        <v>4</v>
      </c>
      <c r="B140" s="77" t="s">
        <v>126</v>
      </c>
      <c r="C140" s="77" t="s">
        <v>127</v>
      </c>
      <c r="D140" s="113">
        <v>50</v>
      </c>
      <c r="E140" s="77" t="s">
        <v>29</v>
      </c>
      <c r="F140" s="114"/>
      <c r="G140" s="114"/>
      <c r="H140" s="114">
        <f>ROUND(D140*F140, 0)</f>
        <v>0</v>
      </c>
      <c r="I140" s="114">
        <f>ROUND(D140*G140, 0)</f>
        <v>0</v>
      </c>
    </row>
    <row r="141" spans="1:9" ht="51">
      <c r="A141" s="112">
        <v>5</v>
      </c>
      <c r="B141" s="77" t="s">
        <v>128</v>
      </c>
      <c r="C141" s="77" t="s">
        <v>129</v>
      </c>
      <c r="D141" s="113">
        <v>24</v>
      </c>
      <c r="E141" s="77" t="s">
        <v>29</v>
      </c>
      <c r="F141" s="114"/>
      <c r="G141" s="114"/>
      <c r="H141" s="114">
        <f>ROUND(D141*F141, 0)</f>
        <v>0</v>
      </c>
      <c r="I141" s="114">
        <f>ROUND(D141*G141, 0)</f>
        <v>0</v>
      </c>
    </row>
    <row r="142" spans="1:9" hidden="1">
      <c r="A142" s="112"/>
      <c r="D142" s="113"/>
      <c r="F142" s="114"/>
      <c r="G142" s="114"/>
      <c r="H142" s="114"/>
      <c r="I142" s="114"/>
    </row>
    <row r="143" spans="1:9" ht="102">
      <c r="A143" s="112">
        <v>6</v>
      </c>
      <c r="B143" s="77" t="s">
        <v>130</v>
      </c>
      <c r="C143" s="117" t="s">
        <v>131</v>
      </c>
      <c r="D143" s="113">
        <v>109.31</v>
      </c>
      <c r="E143" s="77" t="s">
        <v>34</v>
      </c>
      <c r="F143" s="114"/>
      <c r="G143" s="114"/>
      <c r="H143" s="114">
        <f>ROUND(D143*F143, 0)</f>
        <v>0</v>
      </c>
      <c r="I143" s="114">
        <f>ROUND(D143*G143, 0)</f>
        <v>0</v>
      </c>
    </row>
    <row r="144" spans="1:9">
      <c r="A144" s="112"/>
      <c r="C144" s="117" t="s">
        <v>132</v>
      </c>
      <c r="D144" s="113"/>
      <c r="F144" s="114"/>
      <c r="G144" s="114"/>
      <c r="H144" s="114"/>
      <c r="I144" s="114"/>
    </row>
    <row r="145" spans="1:11">
      <c r="A145" s="112"/>
      <c r="C145" s="77" t="s">
        <v>809</v>
      </c>
      <c r="D145" s="113"/>
      <c r="F145" s="114"/>
      <c r="G145" s="114"/>
      <c r="H145" s="114"/>
      <c r="I145" s="114"/>
    </row>
    <row r="146" spans="1:11" ht="89.25">
      <c r="A146" s="112">
        <v>7</v>
      </c>
      <c r="B146" s="77" t="s">
        <v>133</v>
      </c>
      <c r="C146" s="77" t="s">
        <v>134</v>
      </c>
      <c r="D146" s="113">
        <v>67.72</v>
      </c>
      <c r="E146" s="77" t="s">
        <v>34</v>
      </c>
      <c r="F146" s="114"/>
      <c r="G146" s="114"/>
      <c r="H146" s="114">
        <f>ROUND(D146*F146, 0)</f>
        <v>0</v>
      </c>
      <c r="I146" s="114">
        <f>ROUND(D146*G146, 0)</f>
        <v>0</v>
      </c>
    </row>
    <row r="147" spans="1:11">
      <c r="A147" s="112"/>
      <c r="C147" s="77" t="s">
        <v>809</v>
      </c>
      <c r="D147" s="113"/>
      <c r="F147" s="114"/>
      <c r="G147" s="114"/>
      <c r="H147" s="114"/>
      <c r="I147" s="114"/>
    </row>
    <row r="148" spans="1:11">
      <c r="A148" s="115"/>
      <c r="B148" s="105"/>
      <c r="C148" s="105" t="s">
        <v>30</v>
      </c>
      <c r="D148" s="107"/>
      <c r="E148" s="105"/>
      <c r="F148" s="116"/>
      <c r="G148" s="116"/>
      <c r="H148" s="116">
        <f>ROUND(SUM(H131:H147),0)</f>
        <v>0</v>
      </c>
      <c r="I148" s="116">
        <f>ROUND(SUM(I131:I147),0)</f>
        <v>0</v>
      </c>
    </row>
    <row r="150" spans="1:11">
      <c r="A150" s="122" t="s">
        <v>161</v>
      </c>
      <c r="B150" s="122"/>
      <c r="C150" s="122"/>
      <c r="D150" s="122"/>
      <c r="E150" s="122"/>
      <c r="F150" s="122"/>
      <c r="G150" s="122"/>
      <c r="H150" s="122"/>
      <c r="I150" s="122"/>
    </row>
    <row r="152" spans="1:11" ht="25.5">
      <c r="A152" s="166" t="s">
        <v>19</v>
      </c>
      <c r="B152" s="147" t="s">
        <v>20</v>
      </c>
      <c r="C152" s="147" t="s">
        <v>21</v>
      </c>
      <c r="D152" s="146" t="s">
        <v>22</v>
      </c>
      <c r="E152" s="147" t="s">
        <v>23</v>
      </c>
      <c r="F152" s="167" t="s">
        <v>24</v>
      </c>
      <c r="G152" s="167" t="s">
        <v>25</v>
      </c>
      <c r="H152" s="167" t="s">
        <v>26</v>
      </c>
      <c r="I152" s="167" t="s">
        <v>27</v>
      </c>
    </row>
    <row r="153" spans="1:11" ht="89.25">
      <c r="A153" s="112">
        <v>1</v>
      </c>
      <c r="B153" s="77" t="s">
        <v>136</v>
      </c>
      <c r="C153" s="77" t="s">
        <v>137</v>
      </c>
      <c r="D153" s="113">
        <v>148.38</v>
      </c>
      <c r="E153" s="77" t="s">
        <v>34</v>
      </c>
      <c r="F153" s="114"/>
      <c r="G153" s="114"/>
      <c r="H153" s="114">
        <f>ROUND(D153*F153, 0)</f>
        <v>0</v>
      </c>
      <c r="I153" s="114">
        <f>ROUND(D153*G153, 0)</f>
        <v>0</v>
      </c>
    </row>
    <row r="154" spans="1:11">
      <c r="A154" s="112"/>
      <c r="C154" s="77" t="s">
        <v>809</v>
      </c>
      <c r="D154" s="113"/>
      <c r="F154" s="114"/>
      <c r="G154" s="114"/>
      <c r="H154" s="114"/>
      <c r="I154" s="114"/>
    </row>
    <row r="155" spans="1:11" ht="82.15" customHeight="1">
      <c r="A155" s="112">
        <v>2</v>
      </c>
      <c r="B155" s="77" t="s">
        <v>138</v>
      </c>
      <c r="C155" s="77" t="s">
        <v>139</v>
      </c>
      <c r="D155" s="113">
        <v>148.38</v>
      </c>
      <c r="E155" s="77" t="s">
        <v>34</v>
      </c>
      <c r="F155" s="114"/>
      <c r="G155" s="114"/>
      <c r="H155" s="114">
        <f>ROUND(D155*F155, 0)</f>
        <v>0</v>
      </c>
      <c r="I155" s="114">
        <f>ROUND(D155*G155, 0)</f>
        <v>0</v>
      </c>
      <c r="J155" s="118"/>
      <c r="K155" s="118"/>
    </row>
    <row r="156" spans="1:11">
      <c r="A156" s="112"/>
      <c r="C156" s="77" t="s">
        <v>809</v>
      </c>
      <c r="D156" s="113"/>
      <c r="F156" s="114"/>
      <c r="G156" s="114"/>
      <c r="H156" s="114"/>
      <c r="I156" s="114"/>
    </row>
    <row r="157" spans="1:11" ht="63.75">
      <c r="A157" s="112">
        <v>3</v>
      </c>
      <c r="B157" s="77" t="s">
        <v>140</v>
      </c>
      <c r="C157" s="77" t="s">
        <v>141</v>
      </c>
      <c r="D157" s="113">
        <v>62.79</v>
      </c>
      <c r="E157" s="77" t="s">
        <v>34</v>
      </c>
      <c r="F157" s="114"/>
      <c r="G157" s="114"/>
      <c r="H157" s="114">
        <f>ROUND(D157*F157, 0)</f>
        <v>0</v>
      </c>
      <c r="I157" s="114">
        <f>ROUND(D157*G157, 0)</f>
        <v>0</v>
      </c>
      <c r="J157" s="118"/>
      <c r="K157" s="118"/>
    </row>
    <row r="158" spans="1:11">
      <c r="A158" s="112"/>
      <c r="C158" s="77" t="s">
        <v>809</v>
      </c>
      <c r="D158" s="113"/>
      <c r="F158" s="114"/>
      <c r="G158" s="114"/>
      <c r="H158" s="114"/>
      <c r="I158" s="114"/>
    </row>
    <row r="159" spans="1:11" ht="76.5">
      <c r="A159" s="112">
        <v>4</v>
      </c>
      <c r="B159" s="77" t="s">
        <v>142</v>
      </c>
      <c r="C159" s="77" t="s">
        <v>143</v>
      </c>
      <c r="D159" s="113">
        <v>62.79</v>
      </c>
      <c r="E159" s="77" t="s">
        <v>34</v>
      </c>
      <c r="F159" s="114"/>
      <c r="G159" s="114"/>
      <c r="H159" s="114">
        <f>ROUND(D159*F159, 0)</f>
        <v>0</v>
      </c>
      <c r="I159" s="114">
        <f>ROUND(D159*G159, 0)</f>
        <v>0</v>
      </c>
      <c r="J159" s="118"/>
      <c r="K159" s="118"/>
    </row>
    <row r="160" spans="1:11">
      <c r="A160" s="112"/>
      <c r="C160" s="77" t="s">
        <v>809</v>
      </c>
      <c r="D160" s="113"/>
      <c r="F160" s="114"/>
      <c r="G160" s="114"/>
      <c r="H160" s="114"/>
      <c r="I160" s="114"/>
    </row>
    <row r="161" spans="1:11" ht="102">
      <c r="A161" s="112">
        <v>5</v>
      </c>
      <c r="B161" s="77" t="s">
        <v>144</v>
      </c>
      <c r="C161" s="117" t="s">
        <v>145</v>
      </c>
      <c r="D161" s="113">
        <v>148.38</v>
      </c>
      <c r="E161" s="77" t="s">
        <v>34</v>
      </c>
      <c r="F161" s="114"/>
      <c r="G161" s="114"/>
      <c r="H161" s="114">
        <f>ROUND(D161*F161, 0)</f>
        <v>0</v>
      </c>
      <c r="I161" s="114">
        <f>ROUND(D161*G161, 0)</f>
        <v>0</v>
      </c>
      <c r="J161" s="118"/>
      <c r="K161" s="118"/>
    </row>
    <row r="162" spans="1:11" ht="38.25">
      <c r="A162" s="112"/>
      <c r="C162" s="117" t="s">
        <v>146</v>
      </c>
      <c r="D162" s="113"/>
      <c r="F162" s="114"/>
      <c r="G162" s="114"/>
      <c r="H162" s="114"/>
      <c r="I162" s="114"/>
    </row>
    <row r="163" spans="1:11">
      <c r="A163" s="112"/>
      <c r="C163" s="77" t="s">
        <v>809</v>
      </c>
      <c r="D163" s="113"/>
      <c r="F163" s="114"/>
      <c r="G163" s="114"/>
      <c r="H163" s="114"/>
      <c r="I163" s="114"/>
    </row>
    <row r="164" spans="1:11" ht="89.25">
      <c r="A164" s="112">
        <v>6</v>
      </c>
      <c r="B164" s="77" t="s">
        <v>147</v>
      </c>
      <c r="C164" s="117" t="s">
        <v>148</v>
      </c>
      <c r="D164" s="113">
        <v>62.79</v>
      </c>
      <c r="E164" s="77" t="s">
        <v>34</v>
      </c>
      <c r="F164" s="114"/>
      <c r="G164" s="114"/>
      <c r="H164" s="114">
        <f>ROUND(D164*F164, 0)</f>
        <v>0</v>
      </c>
      <c r="I164" s="114">
        <f>ROUND(D164*G164, 0)</f>
        <v>0</v>
      </c>
      <c r="J164" s="118"/>
      <c r="K164" s="118"/>
    </row>
    <row r="165" spans="1:11" ht="25.5">
      <c r="A165" s="112"/>
      <c r="C165" s="117" t="s">
        <v>149</v>
      </c>
      <c r="D165" s="113"/>
      <c r="F165" s="114"/>
      <c r="G165" s="114"/>
      <c r="H165" s="114"/>
      <c r="I165" s="114"/>
    </row>
    <row r="166" spans="1:11">
      <c r="A166" s="112"/>
      <c r="C166" s="77" t="s">
        <v>809</v>
      </c>
      <c r="D166" s="113"/>
      <c r="F166" s="114"/>
      <c r="G166" s="114"/>
      <c r="H166" s="114"/>
      <c r="I166" s="114"/>
    </row>
    <row r="167" spans="1:11">
      <c r="A167" s="112"/>
      <c r="D167" s="113"/>
      <c r="F167" s="114"/>
      <c r="G167" s="114"/>
      <c r="H167" s="114"/>
      <c r="I167" s="114"/>
    </row>
    <row r="168" spans="1:11" ht="89.25">
      <c r="A168" s="112">
        <v>7</v>
      </c>
      <c r="B168" s="77" t="s">
        <v>150</v>
      </c>
      <c r="C168" s="117" t="s">
        <v>151</v>
      </c>
      <c r="D168" s="113">
        <v>354.45</v>
      </c>
      <c r="E168" s="77" t="s">
        <v>34</v>
      </c>
      <c r="F168" s="114"/>
      <c r="G168" s="114"/>
      <c r="H168" s="114">
        <f>ROUND(D168*F168, 0)</f>
        <v>0</v>
      </c>
      <c r="I168" s="114">
        <f>ROUND(D168*G168, 0)</f>
        <v>0</v>
      </c>
    </row>
    <row r="169" spans="1:11" ht="25.5">
      <c r="A169" s="112"/>
      <c r="C169" s="117" t="s">
        <v>152</v>
      </c>
      <c r="D169" s="113"/>
      <c r="F169" s="114"/>
      <c r="G169" s="114"/>
      <c r="H169" s="114"/>
      <c r="I169" s="114"/>
    </row>
    <row r="170" spans="1:11">
      <c r="A170" s="112"/>
      <c r="C170" s="77" t="s">
        <v>809</v>
      </c>
      <c r="D170" s="113"/>
      <c r="F170" s="114"/>
      <c r="G170" s="114"/>
      <c r="H170" s="114"/>
      <c r="I170" s="114"/>
    </row>
    <row r="171" spans="1:11" ht="51">
      <c r="A171" s="112">
        <v>8</v>
      </c>
      <c r="B171" s="77" t="s">
        <v>153</v>
      </c>
      <c r="C171" s="77" t="s">
        <v>154</v>
      </c>
      <c r="D171" s="113">
        <v>354.45</v>
      </c>
      <c r="E171" s="77" t="s">
        <v>34</v>
      </c>
      <c r="F171" s="114"/>
      <c r="G171" s="114"/>
      <c r="H171" s="114">
        <f>ROUND(D171*F171, 0)</f>
        <v>0</v>
      </c>
      <c r="I171" s="114">
        <f>ROUND(D171*G171, 0)</f>
        <v>0</v>
      </c>
    </row>
    <row r="172" spans="1:11" ht="63.75">
      <c r="A172" s="112">
        <v>9</v>
      </c>
      <c r="B172" s="77" t="s">
        <v>155</v>
      </c>
      <c r="C172" s="77" t="s">
        <v>156</v>
      </c>
      <c r="D172" s="113">
        <v>354.45</v>
      </c>
      <c r="E172" s="77" t="s">
        <v>34</v>
      </c>
      <c r="F172" s="114"/>
      <c r="G172" s="114"/>
      <c r="H172" s="114">
        <f>ROUND(D172*F172, 0)</f>
        <v>0</v>
      </c>
      <c r="I172" s="114">
        <f>ROUND(D172*G172, 0)</f>
        <v>0</v>
      </c>
    </row>
    <row r="173" spans="1:11">
      <c r="A173" s="112"/>
      <c r="C173" s="77" t="s">
        <v>809</v>
      </c>
      <c r="D173" s="113"/>
      <c r="F173" s="114"/>
      <c r="G173" s="114"/>
      <c r="H173" s="114"/>
      <c r="I173" s="114"/>
    </row>
    <row r="174" spans="1:11" ht="38.25">
      <c r="A174" s="112">
        <v>10</v>
      </c>
      <c r="B174" s="77" t="s">
        <v>157</v>
      </c>
      <c r="C174" s="77" t="s">
        <v>158</v>
      </c>
      <c r="D174" s="145">
        <v>188.8</v>
      </c>
      <c r="E174" s="77" t="s">
        <v>111</v>
      </c>
      <c r="F174" s="114"/>
      <c r="G174" s="114"/>
      <c r="H174" s="114">
        <f>ROUND(D174*F174, 0)</f>
        <v>0</v>
      </c>
      <c r="I174" s="114">
        <f>ROUND(D174*G174, 0)</f>
        <v>0</v>
      </c>
    </row>
    <row r="175" spans="1:11">
      <c r="A175" s="112">
        <v>11</v>
      </c>
      <c r="B175" s="77" t="s">
        <v>159</v>
      </c>
      <c r="C175" s="77" t="s">
        <v>160</v>
      </c>
      <c r="D175" s="145">
        <v>188.8</v>
      </c>
      <c r="E175" s="77" t="s">
        <v>34</v>
      </c>
      <c r="F175" s="114"/>
      <c r="G175" s="114"/>
      <c r="H175" s="114">
        <f>ROUND(D175*F175, 0)</f>
        <v>0</v>
      </c>
      <c r="I175" s="114">
        <f>ROUND(D175*G175, 0)</f>
        <v>0</v>
      </c>
    </row>
    <row r="176" spans="1:11">
      <c r="A176" s="115"/>
      <c r="B176" s="105"/>
      <c r="C176" s="105" t="s">
        <v>30</v>
      </c>
      <c r="D176" s="146"/>
      <c r="E176" s="105"/>
      <c r="F176" s="116"/>
      <c r="G176" s="116"/>
      <c r="H176" s="116">
        <f>ROUND(SUM(H153:H175),0)</f>
        <v>0</v>
      </c>
      <c r="I176" s="116">
        <f>ROUND(SUM(I153:I175),0)</f>
        <v>0</v>
      </c>
    </row>
    <row r="178" spans="1:12">
      <c r="A178" s="122" t="s">
        <v>179</v>
      </c>
      <c r="B178" s="122"/>
      <c r="C178" s="122"/>
      <c r="D178" s="122"/>
      <c r="E178" s="122"/>
      <c r="F178" s="122"/>
      <c r="G178" s="122"/>
      <c r="H178" s="122"/>
      <c r="I178" s="122"/>
    </row>
    <row r="180" spans="1:12" ht="25.5">
      <c r="A180" s="166" t="s">
        <v>19</v>
      </c>
      <c r="B180" s="147" t="s">
        <v>20</v>
      </c>
      <c r="C180" s="147" t="s">
        <v>21</v>
      </c>
      <c r="D180" s="146" t="s">
        <v>22</v>
      </c>
      <c r="E180" s="147" t="s">
        <v>23</v>
      </c>
      <c r="F180" s="167" t="s">
        <v>24</v>
      </c>
      <c r="G180" s="167" t="s">
        <v>25</v>
      </c>
      <c r="H180" s="167" t="s">
        <v>26</v>
      </c>
      <c r="I180" s="167" t="s">
        <v>27</v>
      </c>
    </row>
    <row r="181" spans="1:12" ht="89.25">
      <c r="A181" s="112">
        <v>1</v>
      </c>
      <c r="B181" s="77" t="s">
        <v>162</v>
      </c>
      <c r="C181" s="77" t="s">
        <v>163</v>
      </c>
      <c r="D181" s="113">
        <v>46.4</v>
      </c>
      <c r="E181" s="77" t="s">
        <v>111</v>
      </c>
      <c r="F181" s="114"/>
      <c r="G181" s="114"/>
      <c r="H181" s="114">
        <f>ROUND(D181*F181, 0)</f>
        <v>0</v>
      </c>
      <c r="I181" s="114">
        <f>ROUND(D181*G181, 0)</f>
        <v>0</v>
      </c>
      <c r="J181" s="113"/>
      <c r="K181" s="113"/>
      <c r="L181" s="113"/>
    </row>
    <row r="182" spans="1:12">
      <c r="A182" s="112"/>
      <c r="C182" s="77" t="s">
        <v>809</v>
      </c>
      <c r="D182" s="113"/>
      <c r="F182" s="114"/>
      <c r="G182" s="114"/>
      <c r="H182" s="114"/>
      <c r="I182" s="114"/>
    </row>
    <row r="183" spans="1:12" ht="102">
      <c r="A183" s="112">
        <v>2</v>
      </c>
      <c r="B183" s="77" t="s">
        <v>164</v>
      </c>
      <c r="C183" s="117" t="s">
        <v>165</v>
      </c>
      <c r="D183" s="113">
        <v>8</v>
      </c>
      <c r="E183" s="77" t="s">
        <v>29</v>
      </c>
      <c r="F183" s="114"/>
      <c r="G183" s="114"/>
      <c r="H183" s="114">
        <f>ROUND(D183*F183, 0)</f>
        <v>0</v>
      </c>
      <c r="I183" s="114">
        <f>ROUND(D183*G183, 0)</f>
        <v>0</v>
      </c>
      <c r="J183" s="113"/>
      <c r="K183" s="113"/>
    </row>
    <row r="184" spans="1:12">
      <c r="A184" s="112"/>
      <c r="C184" s="117" t="s">
        <v>166</v>
      </c>
      <c r="D184" s="113"/>
      <c r="F184" s="114"/>
      <c r="G184" s="114"/>
      <c r="H184" s="114"/>
      <c r="I184" s="114"/>
    </row>
    <row r="185" spans="1:12">
      <c r="A185" s="112"/>
      <c r="C185" s="77" t="s">
        <v>809</v>
      </c>
      <c r="D185" s="113"/>
      <c r="F185" s="114"/>
      <c r="G185" s="114"/>
      <c r="H185" s="114"/>
      <c r="I185" s="114"/>
    </row>
    <row r="186" spans="1:12" ht="102">
      <c r="A186" s="112">
        <v>3</v>
      </c>
      <c r="B186" s="77" t="s">
        <v>167</v>
      </c>
      <c r="C186" s="77" t="s">
        <v>168</v>
      </c>
      <c r="D186" s="113">
        <v>50</v>
      </c>
      <c r="E186" s="77" t="s">
        <v>29</v>
      </c>
      <c r="F186" s="114"/>
      <c r="G186" s="114"/>
      <c r="H186" s="114">
        <f>ROUND(D186*F186, 0)</f>
        <v>0</v>
      </c>
      <c r="I186" s="114">
        <f>ROUND(D186*G186, 0)</f>
        <v>0</v>
      </c>
      <c r="J186" s="113"/>
      <c r="K186" s="113"/>
    </row>
    <row r="187" spans="1:12">
      <c r="A187" s="112"/>
      <c r="C187" s="77" t="s">
        <v>809</v>
      </c>
      <c r="D187" s="113"/>
      <c r="F187" s="114"/>
      <c r="G187" s="114"/>
      <c r="H187" s="114"/>
      <c r="I187" s="114"/>
    </row>
    <row r="188" spans="1:12" ht="102">
      <c r="A188" s="112">
        <v>4</v>
      </c>
      <c r="B188" s="77" t="s">
        <v>169</v>
      </c>
      <c r="C188" s="117" t="s">
        <v>170</v>
      </c>
      <c r="D188" s="113">
        <v>4</v>
      </c>
      <c r="E188" s="77" t="s">
        <v>29</v>
      </c>
      <c r="F188" s="114"/>
      <c r="G188" s="114"/>
      <c r="H188" s="114">
        <f>ROUND(D188*F188, 0)</f>
        <v>0</v>
      </c>
      <c r="I188" s="114">
        <f>ROUND(D188*G188, 0)</f>
        <v>0</v>
      </c>
      <c r="J188" s="113"/>
      <c r="K188" s="113"/>
    </row>
    <row r="189" spans="1:12">
      <c r="A189" s="112"/>
      <c r="C189" s="117" t="s">
        <v>171</v>
      </c>
      <c r="D189" s="113"/>
      <c r="F189" s="114"/>
      <c r="G189" s="114"/>
      <c r="H189" s="114"/>
      <c r="I189" s="114"/>
    </row>
    <row r="190" spans="1:12">
      <c r="A190" s="112"/>
      <c r="C190" s="77" t="s">
        <v>809</v>
      </c>
      <c r="D190" s="113"/>
      <c r="F190" s="114"/>
      <c r="G190" s="114"/>
      <c r="H190" s="114"/>
      <c r="I190" s="114"/>
    </row>
    <row r="191" spans="1:12" ht="89.25">
      <c r="A191" s="112">
        <v>5</v>
      </c>
      <c r="B191" s="77" t="s">
        <v>172</v>
      </c>
      <c r="C191" s="77" t="s">
        <v>173</v>
      </c>
      <c r="D191" s="113">
        <v>6</v>
      </c>
      <c r="E191" s="77" t="s">
        <v>111</v>
      </c>
      <c r="F191" s="114"/>
      <c r="G191" s="114"/>
      <c r="H191" s="114">
        <f>ROUND(D191*F191, 0)</f>
        <v>0</v>
      </c>
      <c r="I191" s="114">
        <f>ROUND(D191*G191, 0)</f>
        <v>0</v>
      </c>
      <c r="J191" s="113"/>
      <c r="K191" s="113"/>
    </row>
    <row r="192" spans="1:12">
      <c r="A192" s="112"/>
      <c r="C192" s="77" t="s">
        <v>809</v>
      </c>
      <c r="D192" s="113"/>
      <c r="F192" s="114"/>
      <c r="G192" s="114"/>
      <c r="H192" s="114"/>
      <c r="I192" s="114"/>
    </row>
    <row r="193" spans="1:11" ht="89.25">
      <c r="A193" s="112">
        <v>6</v>
      </c>
      <c r="B193" s="77" t="s">
        <v>174</v>
      </c>
      <c r="C193" s="77" t="s">
        <v>175</v>
      </c>
      <c r="D193" s="113">
        <v>10</v>
      </c>
      <c r="E193" s="77" t="s">
        <v>111</v>
      </c>
      <c r="F193" s="114"/>
      <c r="G193" s="114"/>
      <c r="H193" s="114">
        <f>ROUND(D193*F193, 0)</f>
        <v>0</v>
      </c>
      <c r="I193" s="114">
        <f>ROUND(D193*G193, 0)</f>
        <v>0</v>
      </c>
      <c r="J193" s="113"/>
      <c r="K193" s="113"/>
    </row>
    <row r="194" spans="1:11">
      <c r="A194" s="112"/>
      <c r="C194" s="77" t="s">
        <v>809</v>
      </c>
      <c r="D194" s="113"/>
      <c r="F194" s="114"/>
      <c r="G194" s="114"/>
      <c r="H194" s="114"/>
      <c r="I194" s="114"/>
    </row>
    <row r="195" spans="1:11" ht="63.75">
      <c r="A195" s="112">
        <v>7</v>
      </c>
      <c r="B195" s="77" t="s">
        <v>176</v>
      </c>
      <c r="C195" s="117" t="s">
        <v>177</v>
      </c>
      <c r="D195" s="113">
        <v>60.22</v>
      </c>
      <c r="E195" s="77" t="s">
        <v>111</v>
      </c>
      <c r="F195" s="114"/>
      <c r="G195" s="114"/>
      <c r="H195" s="114">
        <f>ROUND(D195*F195, 0)</f>
        <v>0</v>
      </c>
      <c r="I195" s="114">
        <f>ROUND(D195*G195, 0)</f>
        <v>0</v>
      </c>
      <c r="J195" s="113"/>
      <c r="K195" s="113"/>
    </row>
    <row r="196" spans="1:11">
      <c r="A196" s="112"/>
      <c r="C196" s="117" t="s">
        <v>178</v>
      </c>
      <c r="D196" s="113"/>
      <c r="F196" s="114"/>
      <c r="G196" s="114"/>
      <c r="H196" s="114"/>
      <c r="I196" s="114"/>
    </row>
    <row r="197" spans="1:11">
      <c r="A197" s="112"/>
      <c r="C197" s="77" t="s">
        <v>809</v>
      </c>
      <c r="D197" s="113"/>
      <c r="F197" s="114"/>
      <c r="G197" s="114"/>
      <c r="H197" s="114"/>
      <c r="I197" s="114"/>
    </row>
    <row r="198" spans="1:11">
      <c r="A198" s="115"/>
      <c r="B198" s="105"/>
      <c r="C198" s="105" t="s">
        <v>30</v>
      </c>
      <c r="D198" s="107"/>
      <c r="E198" s="105"/>
      <c r="F198" s="116"/>
      <c r="G198" s="116"/>
      <c r="H198" s="116">
        <f>ROUND(SUM(H181:H197),0)</f>
        <v>0</v>
      </c>
      <c r="I198" s="116">
        <f>ROUND(SUM(I181:I197),0)</f>
        <v>0</v>
      </c>
    </row>
    <row r="200" spans="1:11" ht="12.75" customHeight="1">
      <c r="A200" s="122" t="s">
        <v>200</v>
      </c>
      <c r="B200" s="122"/>
      <c r="C200" s="122"/>
      <c r="D200" s="122"/>
      <c r="E200" s="122"/>
      <c r="F200" s="122"/>
      <c r="G200" s="122"/>
      <c r="H200" s="122"/>
      <c r="I200" s="122"/>
    </row>
    <row r="202" spans="1:11" ht="25.5">
      <c r="A202" s="166" t="s">
        <v>19</v>
      </c>
      <c r="B202" s="147" t="s">
        <v>20</v>
      </c>
      <c r="C202" s="147" t="s">
        <v>21</v>
      </c>
      <c r="D202" s="146" t="s">
        <v>22</v>
      </c>
      <c r="E202" s="147" t="s">
        <v>23</v>
      </c>
      <c r="F202" s="167" t="s">
        <v>24</v>
      </c>
      <c r="G202" s="167" t="s">
        <v>25</v>
      </c>
      <c r="H202" s="167" t="s">
        <v>26</v>
      </c>
      <c r="I202" s="167" t="s">
        <v>27</v>
      </c>
    </row>
    <row r="203" spans="1:11" ht="38.25">
      <c r="A203" s="112">
        <v>1</v>
      </c>
      <c r="B203" s="77" t="s">
        <v>180</v>
      </c>
      <c r="C203" s="44" t="s">
        <v>181</v>
      </c>
      <c r="D203" s="145">
        <v>40.799999999999997</v>
      </c>
      <c r="E203" s="77" t="s">
        <v>182</v>
      </c>
      <c r="F203" s="114"/>
      <c r="G203" s="114"/>
      <c r="H203" s="114">
        <f>ROUND(D203*F203, 0)</f>
        <v>0</v>
      </c>
      <c r="I203" s="114">
        <f>ROUND(D203*G203, 0)</f>
        <v>0</v>
      </c>
    </row>
    <row r="204" spans="1:11" ht="89.25">
      <c r="A204" s="112">
        <v>2</v>
      </c>
      <c r="B204" s="77" t="s">
        <v>183</v>
      </c>
      <c r="C204" s="77" t="s">
        <v>184</v>
      </c>
      <c r="D204" s="113">
        <v>1</v>
      </c>
      <c r="E204" s="77" t="s">
        <v>29</v>
      </c>
      <c r="F204" s="114"/>
      <c r="G204" s="114"/>
      <c r="H204" s="114">
        <f>ROUND(D204*F204, 0)</f>
        <v>0</v>
      </c>
      <c r="I204" s="114">
        <f>ROUND(D204*G204, 0)</f>
        <v>0</v>
      </c>
    </row>
    <row r="205" spans="1:11">
      <c r="A205" s="112"/>
      <c r="C205" s="77" t="s">
        <v>809</v>
      </c>
      <c r="D205" s="113"/>
      <c r="F205" s="114"/>
      <c r="G205" s="114"/>
      <c r="H205" s="114"/>
      <c r="I205" s="114"/>
    </row>
    <row r="206" spans="1:11" ht="76.5">
      <c r="A206" s="112">
        <v>3</v>
      </c>
      <c r="B206" s="77" t="s">
        <v>185</v>
      </c>
      <c r="C206" s="117" t="s">
        <v>740</v>
      </c>
      <c r="D206" s="113">
        <v>2</v>
      </c>
      <c r="E206" s="77" t="s">
        <v>29</v>
      </c>
      <c r="F206" s="114"/>
      <c r="G206" s="114"/>
      <c r="H206" s="114">
        <f>ROUND(D206*F206, 0)</f>
        <v>0</v>
      </c>
      <c r="I206" s="114">
        <f>ROUND(D206*G206, 0)</f>
        <v>0</v>
      </c>
    </row>
    <row r="207" spans="1:11" ht="51">
      <c r="A207" s="112"/>
      <c r="C207" s="117" t="s">
        <v>818</v>
      </c>
      <c r="D207" s="113"/>
      <c r="F207" s="114"/>
      <c r="G207" s="114"/>
      <c r="H207" s="114"/>
      <c r="I207" s="114"/>
    </row>
    <row r="208" spans="1:11">
      <c r="A208" s="112"/>
      <c r="C208" s="77" t="s">
        <v>809</v>
      </c>
      <c r="D208" s="113"/>
      <c r="F208" s="114"/>
      <c r="G208" s="114"/>
      <c r="H208" s="114"/>
      <c r="I208" s="114"/>
    </row>
    <row r="209" spans="1:9" ht="89.25">
      <c r="A209" s="112">
        <v>4</v>
      </c>
      <c r="B209" s="77" t="s">
        <v>187</v>
      </c>
      <c r="C209" s="117" t="s">
        <v>741</v>
      </c>
      <c r="D209" s="113">
        <v>2</v>
      </c>
      <c r="E209" s="77" t="s">
        <v>29</v>
      </c>
      <c r="F209" s="114"/>
      <c r="G209" s="114"/>
      <c r="H209" s="114">
        <f>ROUND(D209*F209, 0)</f>
        <v>0</v>
      </c>
      <c r="I209" s="114">
        <f>ROUND(D209*G209, 0)</f>
        <v>0</v>
      </c>
    </row>
    <row r="210" spans="1:9" ht="51">
      <c r="A210" s="112"/>
      <c r="C210" s="117" t="s">
        <v>819</v>
      </c>
      <c r="D210" s="113"/>
      <c r="F210" s="114"/>
      <c r="G210" s="114"/>
      <c r="H210" s="114"/>
      <c r="I210" s="114"/>
    </row>
    <row r="211" spans="1:9">
      <c r="A211" s="112"/>
      <c r="C211" s="77" t="s">
        <v>809</v>
      </c>
      <c r="D211" s="113"/>
      <c r="F211" s="114"/>
      <c r="G211" s="114"/>
      <c r="H211" s="114"/>
      <c r="I211" s="114"/>
    </row>
    <row r="212" spans="1:9" ht="89.25">
      <c r="A212" s="112">
        <v>5</v>
      </c>
      <c r="B212" s="77" t="s">
        <v>188</v>
      </c>
      <c r="C212" s="117" t="s">
        <v>741</v>
      </c>
      <c r="D212" s="113">
        <v>1</v>
      </c>
      <c r="E212" s="77" t="s">
        <v>29</v>
      </c>
      <c r="F212" s="114"/>
      <c r="G212" s="114"/>
      <c r="H212" s="114">
        <f>ROUND(D212*F212, 0)</f>
        <v>0</v>
      </c>
      <c r="I212" s="114">
        <f>ROUND(D212*G212, 0)</f>
        <v>0</v>
      </c>
    </row>
    <row r="213" spans="1:9" ht="51">
      <c r="A213" s="112"/>
      <c r="C213" s="117" t="s">
        <v>820</v>
      </c>
      <c r="D213" s="113"/>
      <c r="F213" s="114"/>
      <c r="G213" s="114"/>
      <c r="H213" s="114"/>
      <c r="I213" s="114"/>
    </row>
    <row r="214" spans="1:9">
      <c r="A214" s="112"/>
      <c r="C214" s="77" t="s">
        <v>809</v>
      </c>
      <c r="D214" s="113"/>
      <c r="F214" s="114"/>
      <c r="G214" s="114"/>
      <c r="H214" s="114"/>
      <c r="I214" s="114"/>
    </row>
    <row r="215" spans="1:9" ht="89.25">
      <c r="A215" s="112">
        <v>6</v>
      </c>
      <c r="B215" s="77" t="s">
        <v>189</v>
      </c>
      <c r="C215" s="117" t="s">
        <v>741</v>
      </c>
      <c r="D215" s="113">
        <v>1</v>
      </c>
      <c r="E215" s="77" t="s">
        <v>29</v>
      </c>
      <c r="F215" s="114"/>
      <c r="G215" s="114"/>
      <c r="H215" s="114">
        <f>ROUND(D215*F215, 0)</f>
        <v>0</v>
      </c>
      <c r="I215" s="114">
        <f>ROUND(D215*G215, 0)</f>
        <v>0</v>
      </c>
    </row>
    <row r="216" spans="1:9" ht="51">
      <c r="A216" s="112"/>
      <c r="C216" s="117" t="s">
        <v>821</v>
      </c>
      <c r="D216" s="113"/>
      <c r="F216" s="114"/>
      <c r="G216" s="114"/>
      <c r="H216" s="114"/>
      <c r="I216" s="114"/>
    </row>
    <row r="217" spans="1:9">
      <c r="A217" s="112"/>
      <c r="C217" s="77" t="s">
        <v>809</v>
      </c>
      <c r="D217" s="113"/>
      <c r="F217" s="114"/>
      <c r="G217" s="114"/>
      <c r="H217" s="114"/>
      <c r="I217" s="114"/>
    </row>
    <row r="218" spans="1:9" ht="89.25">
      <c r="A218" s="112">
        <v>7</v>
      </c>
      <c r="B218" s="77" t="s">
        <v>190</v>
      </c>
      <c r="C218" s="117" t="s">
        <v>741</v>
      </c>
      <c r="D218" s="113">
        <v>1</v>
      </c>
      <c r="E218" s="77" t="s">
        <v>29</v>
      </c>
      <c r="F218" s="114"/>
      <c r="G218" s="114"/>
      <c r="H218" s="114">
        <f>ROUND(D218*F218, 0)</f>
        <v>0</v>
      </c>
      <c r="I218" s="114">
        <f>ROUND(D218*G218, 0)</f>
        <v>0</v>
      </c>
    </row>
    <row r="219" spans="1:9" ht="51">
      <c r="A219" s="112"/>
      <c r="C219" s="117" t="s">
        <v>822</v>
      </c>
      <c r="D219" s="113"/>
      <c r="F219" s="114"/>
      <c r="G219" s="114"/>
      <c r="H219" s="114"/>
      <c r="I219" s="114"/>
    </row>
    <row r="220" spans="1:9">
      <c r="A220" s="112"/>
      <c r="C220" s="77" t="s">
        <v>809</v>
      </c>
      <c r="D220" s="113"/>
      <c r="F220" s="114"/>
      <c r="G220" s="114"/>
      <c r="H220" s="114"/>
      <c r="I220" s="114"/>
    </row>
    <row r="221" spans="1:9" ht="89.25">
      <c r="A221" s="112">
        <v>8</v>
      </c>
      <c r="B221" s="77" t="s">
        <v>191</v>
      </c>
      <c r="C221" s="117" t="s">
        <v>741</v>
      </c>
      <c r="D221" s="113">
        <v>1</v>
      </c>
      <c r="E221" s="77" t="s">
        <v>29</v>
      </c>
      <c r="F221" s="114"/>
      <c r="G221" s="114"/>
      <c r="H221" s="114">
        <f>ROUND(D221*F221, 0)</f>
        <v>0</v>
      </c>
      <c r="I221" s="114">
        <f>ROUND(D221*G221, 0)</f>
        <v>0</v>
      </c>
    </row>
    <row r="222" spans="1:9" ht="51">
      <c r="A222" s="112"/>
      <c r="C222" s="117" t="s">
        <v>823</v>
      </c>
      <c r="D222" s="113"/>
      <c r="F222" s="114"/>
      <c r="G222" s="114"/>
      <c r="H222" s="114"/>
      <c r="I222" s="114"/>
    </row>
    <row r="223" spans="1:9">
      <c r="A223" s="112"/>
      <c r="C223" s="77" t="s">
        <v>809</v>
      </c>
      <c r="D223" s="113"/>
      <c r="F223" s="114"/>
      <c r="G223" s="114"/>
      <c r="H223" s="114"/>
      <c r="I223" s="114"/>
    </row>
    <row r="224" spans="1:9" ht="89.25">
      <c r="A224" s="112">
        <v>9</v>
      </c>
      <c r="B224" s="77" t="s">
        <v>192</v>
      </c>
      <c r="C224" s="117" t="s">
        <v>741</v>
      </c>
      <c r="D224" s="113">
        <v>1</v>
      </c>
      <c r="E224" s="77" t="s">
        <v>29</v>
      </c>
      <c r="F224" s="114"/>
      <c r="G224" s="114"/>
      <c r="H224" s="114">
        <f>ROUND(D224*F224, 0)</f>
        <v>0</v>
      </c>
      <c r="I224" s="114">
        <f>ROUND(D224*G224, 0)</f>
        <v>0</v>
      </c>
    </row>
    <row r="225" spans="1:9" ht="51">
      <c r="A225" s="112"/>
      <c r="C225" s="117" t="s">
        <v>824</v>
      </c>
      <c r="D225" s="113"/>
      <c r="F225" s="114"/>
      <c r="G225" s="114"/>
      <c r="H225" s="114"/>
      <c r="I225" s="114"/>
    </row>
    <row r="226" spans="1:9">
      <c r="A226" s="112"/>
      <c r="C226" s="77" t="s">
        <v>809</v>
      </c>
      <c r="D226" s="113"/>
      <c r="F226" s="114"/>
      <c r="G226" s="114"/>
      <c r="H226" s="114"/>
      <c r="I226" s="114"/>
    </row>
    <row r="227" spans="1:9" ht="89.25">
      <c r="A227" s="112">
        <v>10</v>
      </c>
      <c r="B227" s="77" t="s">
        <v>193</v>
      </c>
      <c r="C227" s="117" t="s">
        <v>186</v>
      </c>
      <c r="D227" s="113">
        <v>1</v>
      </c>
      <c r="E227" s="77" t="s">
        <v>29</v>
      </c>
      <c r="F227" s="114"/>
      <c r="G227" s="114"/>
      <c r="H227" s="114">
        <f>ROUND(D227*F227, 0)</f>
        <v>0</v>
      </c>
      <c r="I227" s="114">
        <f>ROUND(D227*G227, 0)</f>
        <v>0</v>
      </c>
    </row>
    <row r="228" spans="1:9" ht="51">
      <c r="A228" s="112"/>
      <c r="C228" s="117" t="s">
        <v>825</v>
      </c>
      <c r="D228" s="113"/>
      <c r="F228" s="114"/>
      <c r="G228" s="114"/>
      <c r="H228" s="114"/>
      <c r="I228" s="114"/>
    </row>
    <row r="229" spans="1:9">
      <c r="A229" s="112"/>
      <c r="C229" s="77" t="s">
        <v>809</v>
      </c>
      <c r="D229" s="113"/>
      <c r="F229" s="114"/>
      <c r="G229" s="114"/>
      <c r="H229" s="114"/>
      <c r="I229" s="114"/>
    </row>
    <row r="230" spans="1:9" ht="89.25">
      <c r="A230" s="112">
        <v>11</v>
      </c>
      <c r="B230" s="77" t="s">
        <v>194</v>
      </c>
      <c r="C230" s="117" t="s">
        <v>741</v>
      </c>
      <c r="D230" s="113">
        <v>1</v>
      </c>
      <c r="E230" s="77" t="s">
        <v>29</v>
      </c>
      <c r="F230" s="114"/>
      <c r="G230" s="114"/>
      <c r="H230" s="114">
        <f>ROUND(D230*F230, 0)</f>
        <v>0</v>
      </c>
      <c r="I230" s="114">
        <f>ROUND(D230*G230, 0)</f>
        <v>0</v>
      </c>
    </row>
    <row r="231" spans="1:9" ht="51">
      <c r="A231" s="112"/>
      <c r="C231" s="117" t="s">
        <v>826</v>
      </c>
      <c r="D231" s="113"/>
      <c r="F231" s="114"/>
      <c r="G231" s="114"/>
      <c r="H231" s="114"/>
      <c r="I231" s="114"/>
    </row>
    <row r="232" spans="1:9" ht="102">
      <c r="A232" s="112">
        <v>12</v>
      </c>
      <c r="B232" s="77" t="s">
        <v>195</v>
      </c>
      <c r="C232" s="117" t="s">
        <v>196</v>
      </c>
      <c r="D232" s="113">
        <v>2</v>
      </c>
      <c r="E232" s="77" t="s">
        <v>29</v>
      </c>
      <c r="F232" s="114"/>
      <c r="G232" s="114"/>
      <c r="H232" s="114">
        <f>ROUND(D232*F232, 0)</f>
        <v>0</v>
      </c>
      <c r="I232" s="114">
        <f>ROUND(D232*G232, 0)</f>
        <v>0</v>
      </c>
    </row>
    <row r="233" spans="1:9" ht="51">
      <c r="A233" s="112"/>
      <c r="C233" s="117" t="s">
        <v>828</v>
      </c>
      <c r="D233" s="113"/>
      <c r="F233" s="114"/>
      <c r="G233" s="114"/>
      <c r="H233" s="114"/>
      <c r="I233" s="114"/>
    </row>
    <row r="234" spans="1:9">
      <c r="A234" s="112"/>
      <c r="C234" s="77" t="s">
        <v>809</v>
      </c>
      <c r="D234" s="113"/>
      <c r="F234" s="114"/>
      <c r="G234" s="114"/>
      <c r="H234" s="114"/>
      <c r="I234" s="114"/>
    </row>
    <row r="235" spans="1:9" ht="89.25">
      <c r="A235" s="112">
        <v>13</v>
      </c>
      <c r="B235" s="77" t="s">
        <v>197</v>
      </c>
      <c r="C235" s="117" t="s">
        <v>742</v>
      </c>
      <c r="D235" s="113">
        <v>4</v>
      </c>
      <c r="E235" s="77" t="s">
        <v>29</v>
      </c>
      <c r="F235" s="114"/>
      <c r="G235" s="114"/>
      <c r="H235" s="114">
        <f>ROUND(D235*F235, 0)</f>
        <v>0</v>
      </c>
      <c r="I235" s="114">
        <f>ROUND(D235*G235, 0)</f>
        <v>0</v>
      </c>
    </row>
    <row r="236" spans="1:9" ht="51">
      <c r="A236" s="112"/>
      <c r="C236" s="117" t="s">
        <v>827</v>
      </c>
      <c r="D236" s="113"/>
      <c r="F236" s="114"/>
      <c r="G236" s="114"/>
      <c r="H236" s="114"/>
      <c r="I236" s="114"/>
    </row>
    <row r="237" spans="1:9">
      <c r="A237" s="112"/>
      <c r="C237" s="117" t="s">
        <v>809</v>
      </c>
      <c r="D237" s="113"/>
      <c r="F237" s="114"/>
      <c r="G237" s="114"/>
      <c r="H237" s="114"/>
      <c r="I237" s="114"/>
    </row>
    <row r="238" spans="1:9" ht="25.5">
      <c r="A238" s="112">
        <v>29</v>
      </c>
      <c r="C238" s="119" t="s">
        <v>198</v>
      </c>
      <c r="D238" s="113">
        <v>4</v>
      </c>
      <c r="E238" s="77" t="s">
        <v>29</v>
      </c>
      <c r="F238" s="114"/>
      <c r="G238" s="114"/>
      <c r="H238" s="114">
        <f t="shared" ref="H238:H239" si="0">ROUND(D238*F238, 0)</f>
        <v>0</v>
      </c>
      <c r="I238" s="114">
        <f t="shared" ref="I238:I239" si="1">ROUND(D238*G238, 0)</f>
        <v>0</v>
      </c>
    </row>
    <row r="239" spans="1:9">
      <c r="A239" s="112">
        <v>30</v>
      </c>
      <c r="C239" s="119" t="s">
        <v>199</v>
      </c>
      <c r="D239" s="113">
        <v>14</v>
      </c>
      <c r="E239" s="77" t="s">
        <v>29</v>
      </c>
      <c r="F239" s="114"/>
      <c r="G239" s="114"/>
      <c r="H239" s="114">
        <f t="shared" si="0"/>
        <v>0</v>
      </c>
      <c r="I239" s="114">
        <f t="shared" si="1"/>
        <v>0</v>
      </c>
    </row>
    <row r="240" spans="1:9">
      <c r="A240" s="115"/>
      <c r="B240" s="105"/>
      <c r="C240" s="105" t="s">
        <v>30</v>
      </c>
      <c r="D240" s="107"/>
      <c r="E240" s="105"/>
      <c r="F240" s="116"/>
      <c r="G240" s="116"/>
      <c r="H240" s="116">
        <f>ROUND(SUM(H203:H239),0)</f>
        <v>0</v>
      </c>
      <c r="I240" s="116">
        <f>ROUND(SUM(I203:I239),0)</f>
        <v>0</v>
      </c>
    </row>
    <row r="242" spans="1:9" ht="12.75" customHeight="1">
      <c r="A242" s="122" t="s">
        <v>223</v>
      </c>
      <c r="B242" s="122"/>
      <c r="C242" s="122"/>
      <c r="D242" s="122"/>
      <c r="E242" s="122"/>
      <c r="F242" s="122"/>
      <c r="G242" s="122"/>
      <c r="H242" s="122"/>
      <c r="I242" s="122"/>
    </row>
    <row r="244" spans="1:9" ht="25.5">
      <c r="A244" s="166" t="s">
        <v>19</v>
      </c>
      <c r="B244" s="147" t="s">
        <v>20</v>
      </c>
      <c r="C244" s="147" t="s">
        <v>21</v>
      </c>
      <c r="D244" s="146" t="s">
        <v>22</v>
      </c>
      <c r="E244" s="147" t="s">
        <v>23</v>
      </c>
      <c r="F244" s="167" t="s">
        <v>24</v>
      </c>
      <c r="G244" s="167" t="s">
        <v>25</v>
      </c>
      <c r="H244" s="167" t="s">
        <v>26</v>
      </c>
      <c r="I244" s="167" t="s">
        <v>27</v>
      </c>
    </row>
    <row r="245" spans="1:9" ht="89.25">
      <c r="A245" s="112">
        <v>1</v>
      </c>
      <c r="B245" s="77" t="s">
        <v>201</v>
      </c>
      <c r="C245" s="117" t="s">
        <v>202</v>
      </c>
      <c r="D245" s="113">
        <v>4</v>
      </c>
      <c r="E245" s="77" t="s">
        <v>29</v>
      </c>
      <c r="F245" s="114"/>
      <c r="G245" s="114"/>
      <c r="H245" s="114">
        <f>ROUND(D245*F245, 0)</f>
        <v>0</v>
      </c>
      <c r="I245" s="114">
        <f>ROUND(D245*G245, 0)</f>
        <v>0</v>
      </c>
    </row>
    <row r="246" spans="1:9">
      <c r="A246" s="112"/>
      <c r="C246" s="117" t="s">
        <v>203</v>
      </c>
      <c r="D246" s="113"/>
      <c r="F246" s="114"/>
      <c r="G246" s="114"/>
      <c r="H246" s="114"/>
      <c r="I246" s="114"/>
    </row>
    <row r="247" spans="1:9">
      <c r="A247" s="112"/>
      <c r="C247" s="77" t="s">
        <v>809</v>
      </c>
      <c r="D247" s="113"/>
      <c r="F247" s="114"/>
      <c r="G247" s="114"/>
      <c r="H247" s="114"/>
      <c r="I247" s="114"/>
    </row>
    <row r="248" spans="1:9" ht="89.25">
      <c r="A248" s="112">
        <v>2</v>
      </c>
      <c r="B248" s="77" t="s">
        <v>204</v>
      </c>
      <c r="C248" s="117" t="s">
        <v>205</v>
      </c>
      <c r="D248" s="113">
        <v>6</v>
      </c>
      <c r="E248" s="77" t="s">
        <v>29</v>
      </c>
      <c r="F248" s="114"/>
      <c r="G248" s="114"/>
      <c r="H248" s="114">
        <f>ROUND(D248*F248, 0)</f>
        <v>0</v>
      </c>
      <c r="I248" s="114">
        <f>ROUND(D248*G248, 0)</f>
        <v>0</v>
      </c>
    </row>
    <row r="249" spans="1:9">
      <c r="A249" s="112"/>
      <c r="C249" s="117" t="s">
        <v>206</v>
      </c>
      <c r="D249" s="113"/>
      <c r="F249" s="114"/>
      <c r="G249" s="114"/>
      <c r="H249" s="114"/>
      <c r="I249" s="114"/>
    </row>
    <row r="250" spans="1:9">
      <c r="A250" s="112"/>
      <c r="C250" s="77" t="s">
        <v>809</v>
      </c>
      <c r="D250" s="113"/>
      <c r="F250" s="114"/>
      <c r="G250" s="114"/>
      <c r="H250" s="114"/>
      <c r="I250" s="114"/>
    </row>
    <row r="251" spans="1:9" ht="89.25">
      <c r="A251" s="112">
        <v>3</v>
      </c>
      <c r="B251" s="77" t="s">
        <v>207</v>
      </c>
      <c r="C251" s="117" t="s">
        <v>208</v>
      </c>
      <c r="D251" s="113">
        <v>8</v>
      </c>
      <c r="E251" s="77" t="s">
        <v>29</v>
      </c>
      <c r="F251" s="114"/>
      <c r="G251" s="114"/>
      <c r="H251" s="114">
        <f>ROUND(D251*F251, 0)</f>
        <v>0</v>
      </c>
      <c r="I251" s="114">
        <f>ROUND(D251*G251, 0)</f>
        <v>0</v>
      </c>
    </row>
    <row r="252" spans="1:9" ht="51">
      <c r="A252" s="112"/>
      <c r="C252" s="117" t="s">
        <v>209</v>
      </c>
      <c r="D252" s="113"/>
      <c r="F252" s="114"/>
      <c r="G252" s="114"/>
      <c r="H252" s="114"/>
      <c r="I252" s="114"/>
    </row>
    <row r="253" spans="1:9">
      <c r="A253" s="112"/>
      <c r="C253" s="77" t="s">
        <v>809</v>
      </c>
      <c r="D253" s="113"/>
      <c r="F253" s="114"/>
      <c r="G253" s="114"/>
      <c r="H253" s="114"/>
      <c r="I253" s="114"/>
    </row>
    <row r="254" spans="1:9" ht="89.25">
      <c r="A254" s="112">
        <v>4</v>
      </c>
      <c r="B254" s="77" t="s">
        <v>210</v>
      </c>
      <c r="C254" s="117" t="s">
        <v>211</v>
      </c>
      <c r="D254" s="113">
        <v>2</v>
      </c>
      <c r="E254" s="77" t="s">
        <v>29</v>
      </c>
      <c r="F254" s="114"/>
      <c r="G254" s="114"/>
      <c r="H254" s="114">
        <f>ROUND(D254*F254, 0)</f>
        <v>0</v>
      </c>
      <c r="I254" s="114">
        <f>ROUND(D254*G254, 0)</f>
        <v>0</v>
      </c>
    </row>
    <row r="255" spans="1:9" ht="25.5">
      <c r="A255" s="112"/>
      <c r="C255" s="117" t="s">
        <v>212</v>
      </c>
      <c r="D255" s="113"/>
      <c r="F255" s="114"/>
      <c r="G255" s="114"/>
      <c r="H255" s="114"/>
      <c r="I255" s="114"/>
    </row>
    <row r="256" spans="1:9">
      <c r="A256" s="112"/>
      <c r="C256" s="77" t="s">
        <v>809</v>
      </c>
      <c r="D256" s="113"/>
      <c r="F256" s="114"/>
      <c r="G256" s="114"/>
      <c r="H256" s="114"/>
      <c r="I256" s="114"/>
    </row>
    <row r="257" spans="1:9" ht="89.25">
      <c r="A257" s="112">
        <v>5</v>
      </c>
      <c r="B257" s="77" t="s">
        <v>213</v>
      </c>
      <c r="C257" s="117" t="s">
        <v>211</v>
      </c>
      <c r="D257" s="113">
        <v>6</v>
      </c>
      <c r="E257" s="77" t="s">
        <v>29</v>
      </c>
      <c r="F257" s="114"/>
      <c r="G257" s="114"/>
      <c r="H257" s="114">
        <f>ROUND(D257*F257, 0)</f>
        <v>0</v>
      </c>
      <c r="I257" s="114">
        <f>ROUND(D257*G257, 0)</f>
        <v>0</v>
      </c>
    </row>
    <row r="258" spans="1:9" ht="25.5">
      <c r="A258" s="112"/>
      <c r="C258" s="117" t="s">
        <v>214</v>
      </c>
      <c r="D258" s="113"/>
      <c r="F258" s="114"/>
      <c r="G258" s="114"/>
      <c r="H258" s="114"/>
      <c r="I258" s="114"/>
    </row>
    <row r="259" spans="1:9">
      <c r="A259" s="112"/>
      <c r="C259" s="77" t="s">
        <v>809</v>
      </c>
      <c r="D259" s="113"/>
      <c r="F259" s="114"/>
      <c r="G259" s="114"/>
      <c r="H259" s="114"/>
      <c r="I259" s="114"/>
    </row>
    <row r="260" spans="1:9" ht="89.25">
      <c r="A260" s="112">
        <v>6</v>
      </c>
      <c r="B260" s="77" t="s">
        <v>215</v>
      </c>
      <c r="C260" s="117" t="s">
        <v>216</v>
      </c>
      <c r="D260" s="113">
        <v>4</v>
      </c>
      <c r="E260" s="77" t="s">
        <v>29</v>
      </c>
      <c r="F260" s="114"/>
      <c r="G260" s="114"/>
      <c r="H260" s="114">
        <f>ROUND(D260*F260, 0)</f>
        <v>0</v>
      </c>
      <c r="I260" s="114">
        <f>ROUND(D260*G260, 0)</f>
        <v>0</v>
      </c>
    </row>
    <row r="261" spans="1:9" ht="38.25">
      <c r="A261" s="112"/>
      <c r="C261" s="117" t="s">
        <v>217</v>
      </c>
      <c r="D261" s="113"/>
      <c r="F261" s="114"/>
      <c r="G261" s="114"/>
      <c r="H261" s="114"/>
      <c r="I261" s="114"/>
    </row>
    <row r="262" spans="1:9">
      <c r="A262" s="112"/>
      <c r="C262" s="77" t="s">
        <v>809</v>
      </c>
      <c r="D262" s="113"/>
      <c r="F262" s="114"/>
      <c r="G262" s="114"/>
      <c r="H262" s="114"/>
      <c r="I262" s="114"/>
    </row>
    <row r="263" spans="1:9" ht="89.25">
      <c r="A263" s="112">
        <v>7</v>
      </c>
      <c r="B263" s="77" t="s">
        <v>218</v>
      </c>
      <c r="C263" s="117" t="s">
        <v>216</v>
      </c>
      <c r="D263" s="113">
        <v>6</v>
      </c>
      <c r="E263" s="77" t="s">
        <v>29</v>
      </c>
      <c r="F263" s="114"/>
      <c r="G263" s="114"/>
      <c r="H263" s="114">
        <f>ROUND(D263*F263, 0)</f>
        <v>0</v>
      </c>
      <c r="I263" s="114">
        <f>ROUND(D263*G263, 0)</f>
        <v>0</v>
      </c>
    </row>
    <row r="264" spans="1:9" ht="38.25">
      <c r="A264" s="112"/>
      <c r="C264" s="117" t="s">
        <v>219</v>
      </c>
      <c r="D264" s="113"/>
      <c r="F264" s="114"/>
      <c r="G264" s="114"/>
      <c r="H264" s="114"/>
      <c r="I264" s="114"/>
    </row>
    <row r="265" spans="1:9">
      <c r="A265" s="112"/>
      <c r="C265" s="77" t="s">
        <v>809</v>
      </c>
      <c r="D265" s="113"/>
      <c r="F265" s="114"/>
      <c r="G265" s="114"/>
      <c r="H265" s="114"/>
      <c r="I265" s="114"/>
    </row>
    <row r="266" spans="1:9" ht="102">
      <c r="A266" s="112">
        <v>8</v>
      </c>
      <c r="B266" s="77" t="s">
        <v>220</v>
      </c>
      <c r="C266" s="117" t="s">
        <v>221</v>
      </c>
      <c r="D266" s="113">
        <v>2</v>
      </c>
      <c r="E266" s="77" t="s">
        <v>29</v>
      </c>
      <c r="F266" s="114"/>
      <c r="G266" s="114"/>
      <c r="H266" s="114">
        <f>ROUND(D266*F266, 0)</f>
        <v>0</v>
      </c>
      <c r="I266" s="114">
        <f>ROUND(D266*G266, 0)</f>
        <v>0</v>
      </c>
    </row>
    <row r="267" spans="1:9" ht="76.5">
      <c r="A267" s="112"/>
      <c r="C267" s="117" t="s">
        <v>222</v>
      </c>
      <c r="D267" s="113"/>
      <c r="F267" s="114"/>
      <c r="G267" s="114"/>
      <c r="H267" s="114"/>
      <c r="I267" s="114"/>
    </row>
    <row r="268" spans="1:9">
      <c r="A268" s="112"/>
      <c r="C268" s="117" t="s">
        <v>809</v>
      </c>
      <c r="D268" s="113"/>
      <c r="F268" s="114"/>
      <c r="G268" s="114"/>
      <c r="H268" s="114"/>
      <c r="I268" s="114"/>
    </row>
    <row r="269" spans="1:9">
      <c r="A269" s="115"/>
      <c r="B269" s="105"/>
      <c r="C269" s="105" t="s">
        <v>30</v>
      </c>
      <c r="D269" s="107"/>
      <c r="E269" s="105"/>
      <c r="F269" s="116"/>
      <c r="G269" s="116"/>
      <c r="H269" s="116">
        <f>ROUND(SUM(H245:H268),0)</f>
        <v>0</v>
      </c>
      <c r="I269" s="116">
        <f>ROUND(SUM(I245:I268),0)</f>
        <v>0</v>
      </c>
    </row>
    <row r="270" spans="1:9">
      <c r="A270" s="115"/>
      <c r="B270" s="105"/>
      <c r="C270" s="105"/>
      <c r="D270" s="107"/>
      <c r="E270" s="105"/>
      <c r="F270" s="116"/>
      <c r="G270" s="116"/>
      <c r="H270" s="116"/>
      <c r="I270" s="116"/>
    </row>
    <row r="272" spans="1:9">
      <c r="A272" s="122" t="s">
        <v>234</v>
      </c>
      <c r="B272" s="122"/>
      <c r="C272" s="122"/>
      <c r="D272" s="122"/>
      <c r="E272" s="122"/>
      <c r="F272" s="122"/>
      <c r="G272" s="122"/>
      <c r="H272" s="122"/>
      <c r="I272" s="122"/>
    </row>
    <row r="274" spans="1:11" ht="25.5">
      <c r="A274" s="166" t="s">
        <v>19</v>
      </c>
      <c r="B274" s="147" t="s">
        <v>20</v>
      </c>
      <c r="C274" s="147" t="s">
        <v>21</v>
      </c>
      <c r="D274" s="146" t="s">
        <v>22</v>
      </c>
      <c r="E274" s="147" t="s">
        <v>23</v>
      </c>
      <c r="F274" s="167" t="s">
        <v>24</v>
      </c>
      <c r="G274" s="167" t="s">
        <v>25</v>
      </c>
      <c r="H274" s="167" t="s">
        <v>26</v>
      </c>
      <c r="I274" s="167" t="s">
        <v>27</v>
      </c>
    </row>
    <row r="275" spans="1:11" ht="89.25">
      <c r="A275" s="112">
        <v>1</v>
      </c>
      <c r="B275" s="77" t="s">
        <v>224</v>
      </c>
      <c r="C275" s="117" t="s">
        <v>225</v>
      </c>
      <c r="D275" s="113">
        <v>940.1</v>
      </c>
      <c r="E275" s="77" t="s">
        <v>34</v>
      </c>
      <c r="F275" s="114"/>
      <c r="G275" s="114"/>
      <c r="H275" s="114">
        <f>ROUND(D275*F275, 0)</f>
        <v>0</v>
      </c>
      <c r="I275" s="114">
        <f>ROUND(D275*G275, 0)</f>
        <v>0</v>
      </c>
    </row>
    <row r="276" spans="1:11">
      <c r="A276" s="112"/>
      <c r="C276" s="117" t="s">
        <v>226</v>
      </c>
      <c r="D276" s="113"/>
      <c r="F276" s="114"/>
      <c r="G276" s="114"/>
      <c r="H276" s="114"/>
      <c r="I276" s="114"/>
    </row>
    <row r="277" spans="1:11">
      <c r="A277" s="112"/>
      <c r="C277" s="77" t="s">
        <v>809</v>
      </c>
      <c r="D277" s="113"/>
      <c r="F277" s="114"/>
      <c r="G277" s="114"/>
      <c r="H277" s="114"/>
      <c r="I277" s="114"/>
    </row>
    <row r="278" spans="1:11" ht="89.25">
      <c r="A278" s="112">
        <v>2</v>
      </c>
      <c r="B278" s="77" t="s">
        <v>227</v>
      </c>
      <c r="C278" s="44" t="s">
        <v>228</v>
      </c>
      <c r="D278" s="145">
        <v>940.1</v>
      </c>
      <c r="E278" s="44" t="s">
        <v>34</v>
      </c>
      <c r="F278" s="114"/>
      <c r="G278" s="114"/>
      <c r="H278" s="114">
        <f>ROUND(D278*F278, 0)</f>
        <v>0</v>
      </c>
      <c r="I278" s="114">
        <f>ROUND(D278*G278, 0)</f>
        <v>0</v>
      </c>
    </row>
    <row r="279" spans="1:11" ht="63.75">
      <c r="A279" s="112">
        <v>3</v>
      </c>
      <c r="B279" s="77" t="s">
        <v>229</v>
      </c>
      <c r="C279" s="44" t="s">
        <v>230</v>
      </c>
      <c r="D279" s="145">
        <v>26.58</v>
      </c>
      <c r="E279" s="44" t="s">
        <v>34</v>
      </c>
      <c r="F279" s="114"/>
      <c r="G279" s="114"/>
      <c r="H279" s="114">
        <f>ROUND(D279*F279, 0)</f>
        <v>0</v>
      </c>
      <c r="I279" s="114">
        <f>ROUND(D279*G279, 0)</f>
        <v>0</v>
      </c>
    </row>
    <row r="280" spans="1:11" ht="53.25" customHeight="1">
      <c r="A280" s="112">
        <v>4</v>
      </c>
      <c r="B280" s="77" t="s">
        <v>231</v>
      </c>
      <c r="C280" s="44" t="s">
        <v>232</v>
      </c>
      <c r="D280" s="145">
        <v>26.58</v>
      </c>
      <c r="E280" s="44" t="s">
        <v>34</v>
      </c>
      <c r="F280" s="114"/>
      <c r="G280" s="114"/>
      <c r="H280" s="114">
        <f>ROUND(D280*F280, 0)</f>
        <v>0</v>
      </c>
      <c r="I280" s="114">
        <f>ROUND(D280*G280, 0)</f>
        <v>0</v>
      </c>
    </row>
    <row r="281" spans="1:11" ht="38.25">
      <c r="A281" s="112">
        <v>5</v>
      </c>
      <c r="B281" s="77" t="s">
        <v>829</v>
      </c>
      <c r="C281" s="44" t="s">
        <v>233</v>
      </c>
      <c r="D281" s="145">
        <v>1</v>
      </c>
      <c r="E281" s="44" t="s">
        <v>29</v>
      </c>
      <c r="F281" s="114"/>
      <c r="G281" s="114"/>
      <c r="H281" s="114">
        <f>ROUND(D281*F281, 0)</f>
        <v>0</v>
      </c>
      <c r="I281" s="114">
        <f>ROUND(D281*G281, 0)</f>
        <v>0</v>
      </c>
    </row>
    <row r="282" spans="1:11">
      <c r="A282" s="115"/>
      <c r="B282" s="105"/>
      <c r="C282" s="147" t="s">
        <v>30</v>
      </c>
      <c r="D282" s="146"/>
      <c r="E282" s="147"/>
      <c r="F282" s="116"/>
      <c r="G282" s="116"/>
      <c r="H282" s="116">
        <f>ROUND(SUM(H275:H281),0)</f>
        <v>0</v>
      </c>
      <c r="I282" s="116">
        <f>ROUND(SUM(I275:I281),0)</f>
        <v>0</v>
      </c>
    </row>
    <row r="283" spans="1:11">
      <c r="A283" s="115"/>
      <c r="B283" s="105"/>
      <c r="C283" s="147"/>
      <c r="D283" s="146"/>
      <c r="E283" s="147"/>
      <c r="F283" s="116"/>
      <c r="G283" s="116"/>
      <c r="H283" s="116"/>
      <c r="I283" s="116"/>
    </row>
    <row r="285" spans="1:11">
      <c r="A285" s="122" t="s">
        <v>280</v>
      </c>
      <c r="B285" s="122"/>
      <c r="C285" s="122"/>
      <c r="D285" s="122"/>
      <c r="E285" s="122"/>
      <c r="F285" s="122"/>
      <c r="G285" s="122"/>
      <c r="H285" s="122"/>
      <c r="I285" s="122"/>
    </row>
    <row r="287" spans="1:11" ht="25.5">
      <c r="A287" s="166" t="s">
        <v>19</v>
      </c>
      <c r="B287" s="147" t="s">
        <v>20</v>
      </c>
      <c r="C287" s="147" t="s">
        <v>21</v>
      </c>
      <c r="D287" s="146" t="s">
        <v>22</v>
      </c>
      <c r="E287" s="147" t="s">
        <v>23</v>
      </c>
      <c r="F287" s="167" t="s">
        <v>24</v>
      </c>
      <c r="G287" s="167" t="s">
        <v>25</v>
      </c>
      <c r="H287" s="167" t="s">
        <v>26</v>
      </c>
      <c r="I287" s="167" t="s">
        <v>27</v>
      </c>
    </row>
    <row r="288" spans="1:11" ht="89.25">
      <c r="A288" s="112">
        <v>1</v>
      </c>
      <c r="B288" s="77" t="s">
        <v>235</v>
      </c>
      <c r="C288" s="77" t="s">
        <v>236</v>
      </c>
      <c r="D288" s="113">
        <v>468.85</v>
      </c>
      <c r="E288" s="77" t="s">
        <v>34</v>
      </c>
      <c r="F288" s="114"/>
      <c r="G288" s="114"/>
      <c r="H288" s="114">
        <f>ROUND(D288*F288, 0)</f>
        <v>0</v>
      </c>
      <c r="I288" s="114">
        <f>ROUND(D288*G288, 0)</f>
        <v>0</v>
      </c>
      <c r="J288" s="113"/>
      <c r="K288" s="113"/>
    </row>
    <row r="289" spans="1:11">
      <c r="A289" s="112"/>
      <c r="C289" s="77" t="s">
        <v>809</v>
      </c>
      <c r="D289" s="113"/>
      <c r="F289" s="114"/>
      <c r="G289" s="114"/>
      <c r="H289" s="114"/>
      <c r="I289" s="114"/>
    </row>
    <row r="290" spans="1:11" ht="89.25">
      <c r="A290" s="112">
        <v>2</v>
      </c>
      <c r="B290" s="77" t="s">
        <v>237</v>
      </c>
      <c r="C290" s="77" t="s">
        <v>238</v>
      </c>
      <c r="D290" s="113">
        <v>105.94</v>
      </c>
      <c r="E290" s="77" t="s">
        <v>34</v>
      </c>
      <c r="F290" s="114"/>
      <c r="G290" s="114"/>
      <c r="H290" s="114">
        <f>ROUND(D290*F290, 0)</f>
        <v>0</v>
      </c>
      <c r="I290" s="114">
        <f>ROUND(D290*G290, 0)</f>
        <v>0</v>
      </c>
      <c r="J290" s="113"/>
      <c r="K290" s="113"/>
    </row>
    <row r="291" spans="1:11">
      <c r="A291" s="112"/>
      <c r="C291" s="77" t="s">
        <v>809</v>
      </c>
      <c r="D291" s="113"/>
      <c r="F291" s="114"/>
      <c r="G291" s="114"/>
      <c r="H291" s="114"/>
      <c r="I291" s="114"/>
    </row>
    <row r="292" spans="1:11" ht="89.25">
      <c r="A292" s="112">
        <v>3</v>
      </c>
      <c r="B292" s="77" t="s">
        <v>239</v>
      </c>
      <c r="C292" s="117" t="s">
        <v>240</v>
      </c>
      <c r="D292" s="113">
        <v>468.85</v>
      </c>
      <c r="E292" s="77" t="s">
        <v>34</v>
      </c>
      <c r="F292" s="114"/>
      <c r="G292" s="114"/>
      <c r="H292" s="114">
        <f>ROUND(D292*F292, 0)</f>
        <v>0</v>
      </c>
      <c r="I292" s="114">
        <f>ROUND(D292*G292, 0)</f>
        <v>0</v>
      </c>
      <c r="J292" s="113"/>
      <c r="K292" s="113"/>
    </row>
    <row r="293" spans="1:11" ht="89.25">
      <c r="A293" s="112"/>
      <c r="C293" s="117" t="s">
        <v>241</v>
      </c>
      <c r="D293" s="113"/>
      <c r="F293" s="114"/>
      <c r="G293" s="114"/>
      <c r="H293" s="114"/>
      <c r="I293" s="114"/>
    </row>
    <row r="294" spans="1:11">
      <c r="A294" s="112"/>
      <c r="C294" s="77" t="s">
        <v>809</v>
      </c>
      <c r="D294" s="113"/>
      <c r="F294" s="114"/>
      <c r="G294" s="114"/>
      <c r="H294" s="114"/>
      <c r="I294" s="114"/>
    </row>
    <row r="295" spans="1:11" ht="89.25">
      <c r="A295" s="112">
        <v>4</v>
      </c>
      <c r="B295" s="77" t="s">
        <v>242</v>
      </c>
      <c r="C295" s="117" t="s">
        <v>240</v>
      </c>
      <c r="D295" s="113">
        <v>468.85</v>
      </c>
      <c r="E295" s="77" t="s">
        <v>34</v>
      </c>
      <c r="F295" s="114"/>
      <c r="G295" s="114"/>
      <c r="H295" s="114">
        <f>ROUND(D295*F295, 0)</f>
        <v>0</v>
      </c>
      <c r="I295" s="114">
        <f>ROUND(D295*G295, 0)</f>
        <v>0</v>
      </c>
      <c r="J295" s="113"/>
      <c r="K295" s="113"/>
    </row>
    <row r="296" spans="1:11" ht="89.25">
      <c r="A296" s="112"/>
      <c r="C296" s="117" t="s">
        <v>243</v>
      </c>
      <c r="D296" s="113"/>
      <c r="F296" s="114"/>
      <c r="G296" s="114"/>
      <c r="H296" s="114"/>
      <c r="I296" s="114"/>
    </row>
    <row r="297" spans="1:11">
      <c r="A297" s="112"/>
      <c r="C297" s="77" t="s">
        <v>809</v>
      </c>
      <c r="D297" s="113"/>
      <c r="F297" s="114"/>
      <c r="G297" s="114"/>
      <c r="H297" s="114"/>
      <c r="I297" s="114"/>
    </row>
    <row r="298" spans="1:11" ht="89.25">
      <c r="A298" s="112">
        <v>5</v>
      </c>
      <c r="B298" s="77" t="s">
        <v>244</v>
      </c>
      <c r="C298" s="117" t="s">
        <v>245</v>
      </c>
      <c r="D298" s="113">
        <v>105.94</v>
      </c>
      <c r="E298" s="77" t="s">
        <v>34</v>
      </c>
      <c r="F298" s="114"/>
      <c r="G298" s="114"/>
      <c r="H298" s="114">
        <f>ROUND(D298*F298, 0)</f>
        <v>0</v>
      </c>
      <c r="I298" s="114">
        <f>ROUND(D298*G298, 0)</f>
        <v>0</v>
      </c>
      <c r="J298" s="113"/>
      <c r="K298" s="113"/>
    </row>
    <row r="299" spans="1:11" ht="89.25">
      <c r="A299" s="112"/>
      <c r="C299" s="117" t="s">
        <v>246</v>
      </c>
      <c r="D299" s="113"/>
      <c r="F299" s="114"/>
      <c r="G299" s="114"/>
      <c r="H299" s="114"/>
      <c r="I299" s="114"/>
    </row>
    <row r="300" spans="1:11">
      <c r="A300" s="112"/>
      <c r="C300" s="77" t="s">
        <v>809</v>
      </c>
      <c r="D300" s="113"/>
      <c r="F300" s="114"/>
      <c r="G300" s="114"/>
      <c r="H300" s="114"/>
      <c r="I300" s="114"/>
    </row>
    <row r="301" spans="1:11" ht="89.25">
      <c r="A301" s="112">
        <v>6</v>
      </c>
      <c r="B301" s="77" t="s">
        <v>247</v>
      </c>
      <c r="C301" s="117" t="s">
        <v>245</v>
      </c>
      <c r="D301" s="113">
        <v>105.94</v>
      </c>
      <c r="E301" s="77" t="s">
        <v>34</v>
      </c>
      <c r="F301" s="114"/>
      <c r="G301" s="114"/>
      <c r="H301" s="114">
        <f>ROUND(D301*F301, 0)</f>
        <v>0</v>
      </c>
      <c r="I301" s="114">
        <f>ROUND(D301*G301, 0)</f>
        <v>0</v>
      </c>
      <c r="J301" s="113"/>
      <c r="K301" s="113"/>
    </row>
    <row r="302" spans="1:11" ht="89.25">
      <c r="A302" s="112"/>
      <c r="C302" s="117" t="s">
        <v>248</v>
      </c>
      <c r="D302" s="113"/>
      <c r="F302" s="114"/>
      <c r="G302" s="114"/>
      <c r="H302" s="114"/>
      <c r="I302" s="114"/>
    </row>
    <row r="303" spans="1:11">
      <c r="A303" s="112"/>
      <c r="C303" s="77" t="s">
        <v>809</v>
      </c>
      <c r="D303" s="113"/>
      <c r="F303" s="114"/>
      <c r="G303" s="114"/>
      <c r="H303" s="114"/>
      <c r="I303" s="114"/>
    </row>
    <row r="304" spans="1:11" ht="89.25">
      <c r="A304" s="112">
        <v>7</v>
      </c>
      <c r="B304" s="77" t="s">
        <v>249</v>
      </c>
      <c r="C304" s="77" t="s">
        <v>250</v>
      </c>
      <c r="D304" s="113">
        <v>430.4</v>
      </c>
      <c r="E304" s="77" t="s">
        <v>34</v>
      </c>
      <c r="F304" s="114"/>
      <c r="G304" s="114"/>
      <c r="H304" s="114">
        <f>ROUND(D304*F304, 0)</f>
        <v>0</v>
      </c>
      <c r="I304" s="114">
        <f>ROUND(D304*G304, 0)</f>
        <v>0</v>
      </c>
      <c r="J304" s="113"/>
      <c r="K304" s="113"/>
    </row>
    <row r="305" spans="1:11" ht="89.25">
      <c r="A305" s="112">
        <v>8</v>
      </c>
      <c r="B305" s="77" t="s">
        <v>251</v>
      </c>
      <c r="C305" s="117" t="s">
        <v>252</v>
      </c>
      <c r="D305" s="113">
        <v>430.4</v>
      </c>
      <c r="E305" s="77" t="s">
        <v>34</v>
      </c>
      <c r="F305" s="114"/>
      <c r="G305" s="114"/>
      <c r="H305" s="114">
        <f>ROUND(D305*F305, 0)</f>
        <v>0</v>
      </c>
      <c r="I305" s="114">
        <f>ROUND(D305*G305, 0)</f>
        <v>0</v>
      </c>
      <c r="J305" s="113"/>
      <c r="K305" s="113"/>
    </row>
    <row r="306" spans="1:11" ht="51">
      <c r="A306" s="112"/>
      <c r="C306" s="117" t="s">
        <v>253</v>
      </c>
      <c r="D306" s="113"/>
      <c r="F306" s="114"/>
      <c r="G306" s="114"/>
      <c r="H306" s="114"/>
      <c r="I306" s="114"/>
    </row>
    <row r="307" spans="1:11" ht="89.25">
      <c r="A307" s="112">
        <v>9</v>
      </c>
      <c r="B307" s="77" t="s">
        <v>254</v>
      </c>
      <c r="C307" s="77" t="s">
        <v>255</v>
      </c>
      <c r="D307" s="113">
        <v>430.4</v>
      </c>
      <c r="E307" s="77" t="s">
        <v>34</v>
      </c>
      <c r="F307" s="114"/>
      <c r="G307" s="114"/>
      <c r="H307" s="114">
        <f>ROUND(D307*F307, 0)</f>
        <v>0</v>
      </c>
      <c r="I307" s="114">
        <f>ROUND(D307*G307, 0)</f>
        <v>0</v>
      </c>
      <c r="J307" s="113"/>
      <c r="K307" s="113"/>
    </row>
    <row r="308" spans="1:11">
      <c r="A308" s="112"/>
      <c r="C308" s="77" t="s">
        <v>809</v>
      </c>
      <c r="D308" s="113"/>
      <c r="F308" s="114"/>
      <c r="G308" s="114"/>
      <c r="H308" s="114"/>
      <c r="I308" s="114"/>
    </row>
    <row r="309" spans="1:11" ht="76.5">
      <c r="A309" s="112">
        <v>10</v>
      </c>
      <c r="B309" s="77" t="s">
        <v>256</v>
      </c>
      <c r="C309" s="44" t="s">
        <v>257</v>
      </c>
      <c r="D309" s="145">
        <v>430.4</v>
      </c>
      <c r="E309" s="44" t="s">
        <v>34</v>
      </c>
      <c r="F309" s="148"/>
      <c r="G309" s="114"/>
      <c r="H309" s="114">
        <f>ROUND(D309*F309, 0)</f>
        <v>0</v>
      </c>
      <c r="I309" s="114">
        <f>ROUND(D309*G309, 0)</f>
        <v>0</v>
      </c>
      <c r="J309" s="113"/>
      <c r="K309" s="113"/>
    </row>
    <row r="310" spans="1:11">
      <c r="A310" s="112"/>
      <c r="C310" s="44" t="s">
        <v>809</v>
      </c>
      <c r="D310" s="145"/>
      <c r="E310" s="44"/>
      <c r="F310" s="148"/>
      <c r="G310" s="114"/>
      <c r="H310" s="114"/>
      <c r="I310" s="114"/>
      <c r="J310" s="113"/>
      <c r="K310" s="113"/>
    </row>
    <row r="311" spans="1:11" ht="102">
      <c r="A311" s="112">
        <v>11</v>
      </c>
      <c r="B311" s="77" t="s">
        <v>258</v>
      </c>
      <c r="C311" s="149" t="s">
        <v>259</v>
      </c>
      <c r="D311" s="145">
        <v>430.4</v>
      </c>
      <c r="E311" s="44" t="s">
        <v>34</v>
      </c>
      <c r="F311" s="148"/>
      <c r="G311" s="114"/>
      <c r="H311" s="114">
        <f>ROUND(D311*F311, 0)</f>
        <v>0</v>
      </c>
      <c r="I311" s="114">
        <f>ROUND(D311*G311, 0)</f>
        <v>0</v>
      </c>
      <c r="J311" s="113"/>
      <c r="K311" s="113"/>
    </row>
    <row r="312" spans="1:11" ht="25.5">
      <c r="A312" s="112"/>
      <c r="C312" s="149" t="s">
        <v>260</v>
      </c>
      <c r="D312" s="145"/>
      <c r="E312" s="44"/>
      <c r="F312" s="148"/>
      <c r="G312" s="114"/>
      <c r="H312" s="114"/>
      <c r="I312" s="114"/>
      <c r="J312" s="113"/>
      <c r="K312" s="113"/>
    </row>
    <row r="313" spans="1:11" ht="89.25">
      <c r="A313" s="112">
        <v>12</v>
      </c>
      <c r="B313" s="77" t="s">
        <v>261</v>
      </c>
      <c r="C313" s="44" t="s">
        <v>262</v>
      </c>
      <c r="D313" s="145">
        <v>430.4</v>
      </c>
      <c r="E313" s="44" t="s">
        <v>34</v>
      </c>
      <c r="F313" s="148"/>
      <c r="G313" s="114"/>
      <c r="H313" s="114">
        <f>ROUND(D313*F313, 0)</f>
        <v>0</v>
      </c>
      <c r="I313" s="114">
        <f>ROUND(D313*G313, 0)</f>
        <v>0</v>
      </c>
      <c r="J313" s="113"/>
      <c r="K313" s="113"/>
    </row>
    <row r="314" spans="1:11">
      <c r="A314" s="112"/>
      <c r="C314" s="44" t="s">
        <v>809</v>
      </c>
      <c r="D314" s="145"/>
      <c r="E314" s="44"/>
      <c r="F314" s="148"/>
      <c r="G314" s="114"/>
      <c r="H314" s="114"/>
      <c r="I314" s="114"/>
      <c r="J314" s="113"/>
      <c r="K314" s="113"/>
    </row>
    <row r="315" spans="1:11" ht="102">
      <c r="A315" s="112">
        <v>13</v>
      </c>
      <c r="B315" s="77" t="s">
        <v>263</v>
      </c>
      <c r="C315" s="44" t="s">
        <v>264</v>
      </c>
      <c r="D315" s="145">
        <v>430.4</v>
      </c>
      <c r="E315" s="44" t="s">
        <v>34</v>
      </c>
      <c r="F315" s="148"/>
      <c r="G315" s="114"/>
      <c r="H315" s="114">
        <f>ROUND(D315*F315, 0)</f>
        <v>0</v>
      </c>
      <c r="I315" s="114">
        <f>ROUND(D315*G315, 0)</f>
        <v>0</v>
      </c>
      <c r="J315" s="113"/>
      <c r="K315" s="113"/>
    </row>
    <row r="316" spans="1:11">
      <c r="A316" s="112"/>
      <c r="C316" s="44" t="s">
        <v>809</v>
      </c>
      <c r="D316" s="145"/>
      <c r="E316" s="44"/>
      <c r="F316" s="148"/>
      <c r="G316" s="114"/>
      <c r="H316" s="114"/>
      <c r="I316" s="114"/>
      <c r="J316" s="113"/>
      <c r="K316" s="113"/>
    </row>
    <row r="317" spans="1:11" ht="51">
      <c r="A317" s="112">
        <v>14</v>
      </c>
      <c r="B317" s="77" t="s">
        <v>265</v>
      </c>
      <c r="C317" s="44" t="s">
        <v>266</v>
      </c>
      <c r="D317" s="145">
        <v>353.6</v>
      </c>
      <c r="E317" s="44" t="s">
        <v>34</v>
      </c>
      <c r="F317" s="148"/>
      <c r="G317" s="114"/>
      <c r="H317" s="114">
        <f>ROUND(D317*F317, 0)</f>
        <v>0</v>
      </c>
      <c r="I317" s="114">
        <f>ROUND(D317*G317, 0)</f>
        <v>0</v>
      </c>
    </row>
    <row r="318" spans="1:11">
      <c r="A318" s="112"/>
      <c r="C318" s="44" t="s">
        <v>809</v>
      </c>
      <c r="D318" s="145"/>
      <c r="E318" s="44"/>
      <c r="F318" s="148"/>
      <c r="G318" s="114"/>
      <c r="H318" s="114"/>
      <c r="I318" s="114"/>
    </row>
    <row r="319" spans="1:11" ht="89.25">
      <c r="A319" s="112">
        <v>15</v>
      </c>
      <c r="B319" s="77" t="s">
        <v>267</v>
      </c>
      <c r="C319" s="149" t="s">
        <v>268</v>
      </c>
      <c r="D319" s="145">
        <v>162.59</v>
      </c>
      <c r="E319" s="44" t="s">
        <v>34</v>
      </c>
      <c r="F319" s="148"/>
      <c r="G319" s="114"/>
      <c r="H319" s="114">
        <f>ROUND(D319*F319, 0)</f>
        <v>0</v>
      </c>
      <c r="I319" s="114">
        <f>ROUND(D319*G319, 0)</f>
        <v>0</v>
      </c>
    </row>
    <row r="320" spans="1:11" ht="38.25">
      <c r="A320" s="112"/>
      <c r="C320" s="149" t="s">
        <v>269</v>
      </c>
      <c r="D320" s="145"/>
      <c r="E320" s="44"/>
      <c r="F320" s="148"/>
      <c r="G320" s="114"/>
      <c r="H320" s="114"/>
      <c r="I320" s="114"/>
    </row>
    <row r="321" spans="1:9">
      <c r="A321" s="112"/>
      <c r="C321" s="44" t="s">
        <v>809</v>
      </c>
      <c r="D321" s="145"/>
      <c r="E321" s="44"/>
      <c r="F321" s="148"/>
      <c r="G321" s="114"/>
      <c r="H321" s="114"/>
      <c r="I321" s="114"/>
    </row>
    <row r="322" spans="1:9" ht="89.25">
      <c r="A322" s="112">
        <v>16</v>
      </c>
      <c r="B322" s="77" t="s">
        <v>270</v>
      </c>
      <c r="C322" s="149" t="s">
        <v>268</v>
      </c>
      <c r="D322" s="145">
        <v>161.51</v>
      </c>
      <c r="E322" s="44" t="s">
        <v>34</v>
      </c>
      <c r="F322" s="148"/>
      <c r="G322" s="114"/>
      <c r="H322" s="114">
        <f>ROUND(D322*F322, 0)</f>
        <v>0</v>
      </c>
      <c r="I322" s="114">
        <f>ROUND(D322*G322, 0)</f>
        <v>0</v>
      </c>
    </row>
    <row r="323" spans="1:9" ht="38.25">
      <c r="A323" s="112"/>
      <c r="C323" s="149" t="s">
        <v>271</v>
      </c>
      <c r="D323" s="145"/>
      <c r="E323" s="44"/>
      <c r="F323" s="148"/>
      <c r="G323" s="114"/>
      <c r="H323" s="114"/>
      <c r="I323" s="114"/>
    </row>
    <row r="324" spans="1:9">
      <c r="A324" s="112"/>
      <c r="C324" s="44" t="s">
        <v>809</v>
      </c>
      <c r="D324" s="145"/>
      <c r="E324" s="44"/>
      <c r="F324" s="148"/>
      <c r="G324" s="114"/>
      <c r="H324" s="114"/>
      <c r="I324" s="114"/>
    </row>
    <row r="325" spans="1:9" ht="89.25">
      <c r="A325" s="112">
        <v>17</v>
      </c>
      <c r="B325" s="77" t="s">
        <v>272</v>
      </c>
      <c r="C325" s="149" t="s">
        <v>273</v>
      </c>
      <c r="D325" s="145">
        <v>96.78</v>
      </c>
      <c r="E325" s="44" t="s">
        <v>34</v>
      </c>
      <c r="F325" s="148"/>
      <c r="G325" s="114"/>
      <c r="H325" s="114">
        <f>ROUND(D325*F325, 0)</f>
        <v>0</v>
      </c>
      <c r="I325" s="114">
        <f>ROUND(D325*G325, 0)</f>
        <v>0</v>
      </c>
    </row>
    <row r="326" spans="1:9" ht="76.5">
      <c r="A326" s="112"/>
      <c r="C326" s="149" t="s">
        <v>274</v>
      </c>
      <c r="D326" s="145"/>
      <c r="E326" s="44"/>
      <c r="F326" s="148"/>
      <c r="G326" s="114"/>
      <c r="H326" s="114"/>
      <c r="I326" s="114"/>
    </row>
    <row r="327" spans="1:9">
      <c r="A327" s="112"/>
      <c r="C327" s="44" t="s">
        <v>809</v>
      </c>
      <c r="D327" s="145"/>
      <c r="E327" s="44"/>
      <c r="F327" s="148"/>
      <c r="G327" s="114"/>
      <c r="H327" s="114"/>
      <c r="I327" s="114"/>
    </row>
    <row r="328" spans="1:9" ht="89.25">
      <c r="A328" s="112">
        <v>18</v>
      </c>
      <c r="B328" s="77" t="s">
        <v>275</v>
      </c>
      <c r="C328" s="149" t="s">
        <v>273</v>
      </c>
      <c r="D328" s="145">
        <v>96.78</v>
      </c>
      <c r="E328" s="44" t="s">
        <v>34</v>
      </c>
      <c r="F328" s="148"/>
      <c r="G328" s="114"/>
      <c r="H328" s="114">
        <f>ROUND(D328*F328, 0)</f>
        <v>0</v>
      </c>
      <c r="I328" s="114">
        <f>ROUND(D328*G328, 0)</f>
        <v>0</v>
      </c>
    </row>
    <row r="329" spans="1:9" ht="76.5">
      <c r="A329" s="112"/>
      <c r="C329" s="149" t="s">
        <v>276</v>
      </c>
      <c r="D329" s="145"/>
      <c r="E329" s="44"/>
      <c r="F329" s="148"/>
      <c r="G329" s="114"/>
      <c r="H329" s="114"/>
      <c r="I329" s="114"/>
    </row>
    <row r="330" spans="1:9">
      <c r="A330" s="112"/>
      <c r="C330" s="44" t="s">
        <v>809</v>
      </c>
      <c r="D330" s="145"/>
      <c r="E330" s="44"/>
      <c r="F330" s="148"/>
      <c r="G330" s="114"/>
      <c r="H330" s="114"/>
      <c r="I330" s="114"/>
    </row>
    <row r="331" spans="1:9" ht="89.25">
      <c r="A331" s="112">
        <v>19</v>
      </c>
      <c r="B331" s="77" t="s">
        <v>277</v>
      </c>
      <c r="C331" s="149" t="s">
        <v>278</v>
      </c>
      <c r="D331" s="145">
        <v>10</v>
      </c>
      <c r="E331" s="44" t="s">
        <v>34</v>
      </c>
      <c r="F331" s="148"/>
      <c r="G331" s="114"/>
      <c r="H331" s="114">
        <f>ROUND(D331*F331, 0)</f>
        <v>0</v>
      </c>
      <c r="I331" s="114">
        <f>ROUND(D331*G331, 0)</f>
        <v>0</v>
      </c>
    </row>
    <row r="332" spans="1:9" ht="51">
      <c r="A332" s="112"/>
      <c r="C332" s="149" t="s">
        <v>810</v>
      </c>
      <c r="D332" s="145"/>
      <c r="E332" s="44"/>
      <c r="F332" s="148"/>
      <c r="G332" s="114"/>
      <c r="H332" s="114"/>
      <c r="I332" s="114"/>
    </row>
    <row r="333" spans="1:9" ht="127.5">
      <c r="A333" s="112">
        <v>20</v>
      </c>
      <c r="C333" s="150" t="s">
        <v>279</v>
      </c>
      <c r="D333" s="145">
        <v>211.17</v>
      </c>
      <c r="E333" s="44" t="s">
        <v>34</v>
      </c>
      <c r="F333" s="148"/>
      <c r="G333" s="114"/>
      <c r="H333" s="114">
        <f>ROUND(D333*F333, 0)</f>
        <v>0</v>
      </c>
      <c r="I333" s="114">
        <f>ROUND(D333*G333, 0)</f>
        <v>0</v>
      </c>
    </row>
    <row r="334" spans="1:9">
      <c r="A334" s="112"/>
      <c r="C334" s="77" t="s">
        <v>809</v>
      </c>
      <c r="D334" s="113"/>
      <c r="F334" s="114"/>
      <c r="G334" s="114"/>
      <c r="H334" s="114"/>
      <c r="I334" s="114"/>
    </row>
    <row r="335" spans="1:9">
      <c r="A335" s="115"/>
      <c r="B335" s="105"/>
      <c r="C335" s="105" t="s">
        <v>30</v>
      </c>
      <c r="D335" s="107"/>
      <c r="E335" s="105"/>
      <c r="F335" s="116"/>
      <c r="G335" s="116"/>
      <c r="H335" s="116">
        <f>ROUND(SUM(H288:H334),0)</f>
        <v>0</v>
      </c>
      <c r="I335" s="116">
        <f>ROUND(SUM(I288:I334),0)</f>
        <v>0</v>
      </c>
    </row>
  </sheetData>
  <mergeCells count="18">
    <mergeCell ref="A1:I1"/>
    <mergeCell ref="A67:I67"/>
    <mergeCell ref="A86:I86"/>
    <mergeCell ref="A97:I97"/>
    <mergeCell ref="A128:I128"/>
    <mergeCell ref="A23:I23"/>
    <mergeCell ref="A30:I30"/>
    <mergeCell ref="A41:I41"/>
    <mergeCell ref="A48:I48"/>
    <mergeCell ref="A60:I60"/>
    <mergeCell ref="B4:E4"/>
    <mergeCell ref="A2:I2"/>
    <mergeCell ref="A200:I200"/>
    <mergeCell ref="A242:I242"/>
    <mergeCell ref="A272:I272"/>
    <mergeCell ref="A285:I285"/>
    <mergeCell ref="A150:I150"/>
    <mergeCell ref="A178:I178"/>
  </mergeCells>
  <conditionalFormatting sqref="M26:N26">
    <cfRule type="dataBar" priority="1">
      <dataBar>
        <cfvo type="min"/>
        <cfvo type="max"/>
        <color rgb="FF638EC6"/>
      </dataBar>
      <extLst>
        <ext xmlns:x14="http://schemas.microsoft.com/office/spreadsheetml/2009/9/main" uri="{B025F937-C7B1-47D3-B67F-A62EFF666E3E}">
          <x14:id>{65889FBF-9A15-4223-8636-C0E8FC09B591}</x14:id>
        </ext>
      </extLst>
    </cfRule>
  </conditionalFormatting>
  <printOptions horizontalCentered="1" verticalCentered="1"/>
  <pageMargins left="0.70866141732283472" right="0.70866141732283472" top="0.74803149606299213" bottom="0.78740157480314965" header="0.31496062992125984" footer="0.31496062992125984"/>
  <pageSetup paperSize="9" scale="99" fitToHeight="0" orientation="landscape" r:id="rId1"/>
  <rowBreaks count="30" manualBreakCount="30">
    <brk id="29" max="8" man="1"/>
    <brk id="47" max="8" man="1"/>
    <brk id="59" max="8" man="1"/>
    <brk id="71" max="8" man="1"/>
    <brk id="76" max="8" man="1"/>
    <brk id="85" max="8" man="1"/>
    <brk id="96" max="8" man="1"/>
    <brk id="109" max="8" man="1"/>
    <brk id="117" max="8" man="1"/>
    <brk id="127" max="8" man="1"/>
    <brk id="139" max="8" man="1"/>
    <brk id="153" max="8" man="1"/>
    <brk id="163" max="8" man="1"/>
    <brk id="176" max="8" man="1"/>
    <brk id="187" max="8" man="1"/>
    <brk id="199" max="8" man="1"/>
    <brk id="210" max="8" man="1"/>
    <brk id="220" max="8" man="1"/>
    <brk id="229" max="8" man="1"/>
    <brk id="239" max="8" man="1"/>
    <brk id="253" max="8" man="1"/>
    <brk id="262" max="8" man="1"/>
    <brk id="271" max="8" man="1"/>
    <brk id="282" max="8" man="1"/>
    <brk id="294" max="8" man="1"/>
    <brk id="300" max="8" man="1"/>
    <brk id="306" max="8" man="1"/>
    <brk id="314" max="8" man="1"/>
    <brk id="324" max="8" man="1"/>
    <brk id="332" max="8" man="1"/>
  </rowBreaks>
  <legacyDrawingHF r:id="rId2"/>
  <extLst>
    <ext xmlns:x14="http://schemas.microsoft.com/office/spreadsheetml/2009/9/main" uri="{78C0D931-6437-407d-A8EE-F0AAD7539E65}">
      <x14:conditionalFormattings>
        <x14:conditionalFormatting xmlns:xm="http://schemas.microsoft.com/office/excel/2006/main">
          <x14:cfRule type="dataBar" id="{65889FBF-9A15-4223-8636-C0E8FC09B591}">
            <x14:dataBar minLength="0" maxLength="100" gradient="0">
              <x14:cfvo type="autoMin"/>
              <x14:cfvo type="autoMax"/>
              <x14:negativeFillColor rgb="FFFF0000"/>
              <x14:axisColor rgb="FF000000"/>
            </x14:dataBar>
          </x14:cfRule>
          <xm:sqref>M26:N26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82"/>
  <sheetViews>
    <sheetView view="pageBreakPreview" topLeftCell="A73" zoomScaleNormal="100" zoomScaleSheetLayoutView="100" workbookViewId="0">
      <selection activeCell="H76" sqref="H76"/>
    </sheetView>
  </sheetViews>
  <sheetFormatPr defaultColWidth="8.85546875" defaultRowHeight="12.75"/>
  <cols>
    <col min="1" max="1" width="8" style="1" customWidth="1"/>
    <col min="2" max="2" width="17.140625" style="1" customWidth="1"/>
    <col min="3" max="3" width="35.7109375" style="1" customWidth="1"/>
    <col min="4" max="4" width="12.140625" style="1" customWidth="1"/>
    <col min="5" max="5" width="12.5703125" style="1" customWidth="1"/>
    <col min="6" max="6" width="9.85546875" style="6" customWidth="1"/>
    <col min="7" max="7" width="9.28515625" style="6" bestFit="1" customWidth="1"/>
    <col min="8" max="16" width="8.85546875" style="6"/>
    <col min="17" max="255" width="8.85546875" style="1"/>
    <col min="256" max="256" width="36.42578125" style="1" customWidth="1"/>
    <col min="257" max="258" width="20.7109375" style="1" customWidth="1"/>
    <col min="259" max="511" width="8.85546875" style="1"/>
    <col min="512" max="512" width="36.42578125" style="1" customWidth="1"/>
    <col min="513" max="514" width="20.7109375" style="1" customWidth="1"/>
    <col min="515" max="767" width="8.85546875" style="1"/>
    <col min="768" max="768" width="36.42578125" style="1" customWidth="1"/>
    <col min="769" max="770" width="20.7109375" style="1" customWidth="1"/>
    <col min="771" max="1023" width="8.85546875" style="1"/>
    <col min="1024" max="1024" width="36.42578125" style="1" customWidth="1"/>
    <col min="1025" max="1026" width="20.7109375" style="1" customWidth="1"/>
    <col min="1027" max="1279" width="8.85546875" style="1"/>
    <col min="1280" max="1280" width="36.42578125" style="1" customWidth="1"/>
    <col min="1281" max="1282" width="20.7109375" style="1" customWidth="1"/>
    <col min="1283" max="1535" width="8.85546875" style="1"/>
    <col min="1536" max="1536" width="36.42578125" style="1" customWidth="1"/>
    <col min="1537" max="1538" width="20.7109375" style="1" customWidth="1"/>
    <col min="1539" max="1791" width="8.85546875" style="1"/>
    <col min="1792" max="1792" width="36.42578125" style="1" customWidth="1"/>
    <col min="1793" max="1794" width="20.7109375" style="1" customWidth="1"/>
    <col min="1795" max="2047" width="8.85546875" style="1"/>
    <col min="2048" max="2048" width="36.42578125" style="1" customWidth="1"/>
    <col min="2049" max="2050" width="20.7109375" style="1" customWidth="1"/>
    <col min="2051" max="2303" width="8.85546875" style="1"/>
    <col min="2304" max="2304" width="36.42578125" style="1" customWidth="1"/>
    <col min="2305" max="2306" width="20.7109375" style="1" customWidth="1"/>
    <col min="2307" max="2559" width="8.85546875" style="1"/>
    <col min="2560" max="2560" width="36.42578125" style="1" customWidth="1"/>
    <col min="2561" max="2562" width="20.7109375" style="1" customWidth="1"/>
    <col min="2563" max="2815" width="8.85546875" style="1"/>
    <col min="2816" max="2816" width="36.42578125" style="1" customWidth="1"/>
    <col min="2817" max="2818" width="20.7109375" style="1" customWidth="1"/>
    <col min="2819" max="3071" width="8.85546875" style="1"/>
    <col min="3072" max="3072" width="36.42578125" style="1" customWidth="1"/>
    <col min="3073" max="3074" width="20.7109375" style="1" customWidth="1"/>
    <col min="3075" max="3327" width="8.85546875" style="1"/>
    <col min="3328" max="3328" width="36.42578125" style="1" customWidth="1"/>
    <col min="3329" max="3330" width="20.7109375" style="1" customWidth="1"/>
    <col min="3331" max="3583" width="8.85546875" style="1"/>
    <col min="3584" max="3584" width="36.42578125" style="1" customWidth="1"/>
    <col min="3585" max="3586" width="20.7109375" style="1" customWidth="1"/>
    <col min="3587" max="3839" width="8.85546875" style="1"/>
    <col min="3840" max="3840" width="36.42578125" style="1" customWidth="1"/>
    <col min="3841" max="3842" width="20.7109375" style="1" customWidth="1"/>
    <col min="3843" max="4095" width="8.85546875" style="1"/>
    <col min="4096" max="4096" width="36.42578125" style="1" customWidth="1"/>
    <col min="4097" max="4098" width="20.7109375" style="1" customWidth="1"/>
    <col min="4099" max="4351" width="8.85546875" style="1"/>
    <col min="4352" max="4352" width="36.42578125" style="1" customWidth="1"/>
    <col min="4353" max="4354" width="20.7109375" style="1" customWidth="1"/>
    <col min="4355" max="4607" width="8.85546875" style="1"/>
    <col min="4608" max="4608" width="36.42578125" style="1" customWidth="1"/>
    <col min="4609" max="4610" width="20.7109375" style="1" customWidth="1"/>
    <col min="4611" max="4863" width="8.85546875" style="1"/>
    <col min="4864" max="4864" width="36.42578125" style="1" customWidth="1"/>
    <col min="4865" max="4866" width="20.7109375" style="1" customWidth="1"/>
    <col min="4867" max="5119" width="8.85546875" style="1"/>
    <col min="5120" max="5120" width="36.42578125" style="1" customWidth="1"/>
    <col min="5121" max="5122" width="20.7109375" style="1" customWidth="1"/>
    <col min="5123" max="5375" width="8.85546875" style="1"/>
    <col min="5376" max="5376" width="36.42578125" style="1" customWidth="1"/>
    <col min="5377" max="5378" width="20.7109375" style="1" customWidth="1"/>
    <col min="5379" max="5631" width="8.85546875" style="1"/>
    <col min="5632" max="5632" width="36.42578125" style="1" customWidth="1"/>
    <col min="5633" max="5634" width="20.7109375" style="1" customWidth="1"/>
    <col min="5635" max="5887" width="8.85546875" style="1"/>
    <col min="5888" max="5888" width="36.42578125" style="1" customWidth="1"/>
    <col min="5889" max="5890" width="20.7109375" style="1" customWidth="1"/>
    <col min="5891" max="6143" width="8.85546875" style="1"/>
    <col min="6144" max="6144" width="36.42578125" style="1" customWidth="1"/>
    <col min="6145" max="6146" width="20.7109375" style="1" customWidth="1"/>
    <col min="6147" max="6399" width="8.85546875" style="1"/>
    <col min="6400" max="6400" width="36.42578125" style="1" customWidth="1"/>
    <col min="6401" max="6402" width="20.7109375" style="1" customWidth="1"/>
    <col min="6403" max="6655" width="8.85546875" style="1"/>
    <col min="6656" max="6656" width="36.42578125" style="1" customWidth="1"/>
    <col min="6657" max="6658" width="20.7109375" style="1" customWidth="1"/>
    <col min="6659" max="6911" width="8.85546875" style="1"/>
    <col min="6912" max="6912" width="36.42578125" style="1" customWidth="1"/>
    <col min="6913" max="6914" width="20.7109375" style="1" customWidth="1"/>
    <col min="6915" max="7167" width="8.85546875" style="1"/>
    <col min="7168" max="7168" width="36.42578125" style="1" customWidth="1"/>
    <col min="7169" max="7170" width="20.7109375" style="1" customWidth="1"/>
    <col min="7171" max="7423" width="8.85546875" style="1"/>
    <col min="7424" max="7424" width="36.42578125" style="1" customWidth="1"/>
    <col min="7425" max="7426" width="20.7109375" style="1" customWidth="1"/>
    <col min="7427" max="7679" width="8.85546875" style="1"/>
    <col min="7680" max="7680" width="36.42578125" style="1" customWidth="1"/>
    <col min="7681" max="7682" width="20.7109375" style="1" customWidth="1"/>
    <col min="7683" max="7935" width="8.85546875" style="1"/>
    <col min="7936" max="7936" width="36.42578125" style="1" customWidth="1"/>
    <col min="7937" max="7938" width="20.7109375" style="1" customWidth="1"/>
    <col min="7939" max="8191" width="8.85546875" style="1"/>
    <col min="8192" max="8192" width="36.42578125" style="1" customWidth="1"/>
    <col min="8193" max="8194" width="20.7109375" style="1" customWidth="1"/>
    <col min="8195" max="8447" width="8.85546875" style="1"/>
    <col min="8448" max="8448" width="36.42578125" style="1" customWidth="1"/>
    <col min="8449" max="8450" width="20.7109375" style="1" customWidth="1"/>
    <col min="8451" max="8703" width="8.85546875" style="1"/>
    <col min="8704" max="8704" width="36.42578125" style="1" customWidth="1"/>
    <col min="8705" max="8706" width="20.7109375" style="1" customWidth="1"/>
    <col min="8707" max="8959" width="8.85546875" style="1"/>
    <col min="8960" max="8960" width="36.42578125" style="1" customWidth="1"/>
    <col min="8961" max="8962" width="20.7109375" style="1" customWidth="1"/>
    <col min="8963" max="9215" width="8.85546875" style="1"/>
    <col min="9216" max="9216" width="36.42578125" style="1" customWidth="1"/>
    <col min="9217" max="9218" width="20.7109375" style="1" customWidth="1"/>
    <col min="9219" max="9471" width="8.85546875" style="1"/>
    <col min="9472" max="9472" width="36.42578125" style="1" customWidth="1"/>
    <col min="9473" max="9474" width="20.7109375" style="1" customWidth="1"/>
    <col min="9475" max="9727" width="8.85546875" style="1"/>
    <col min="9728" max="9728" width="36.42578125" style="1" customWidth="1"/>
    <col min="9729" max="9730" width="20.7109375" style="1" customWidth="1"/>
    <col min="9731" max="9983" width="8.85546875" style="1"/>
    <col min="9984" max="9984" width="36.42578125" style="1" customWidth="1"/>
    <col min="9985" max="9986" width="20.7109375" style="1" customWidth="1"/>
    <col min="9987" max="10239" width="8.85546875" style="1"/>
    <col min="10240" max="10240" width="36.42578125" style="1" customWidth="1"/>
    <col min="10241" max="10242" width="20.7109375" style="1" customWidth="1"/>
    <col min="10243" max="10495" width="8.85546875" style="1"/>
    <col min="10496" max="10496" width="36.42578125" style="1" customWidth="1"/>
    <col min="10497" max="10498" width="20.7109375" style="1" customWidth="1"/>
    <col min="10499" max="10751" width="8.85546875" style="1"/>
    <col min="10752" max="10752" width="36.42578125" style="1" customWidth="1"/>
    <col min="10753" max="10754" width="20.7109375" style="1" customWidth="1"/>
    <col min="10755" max="11007" width="8.85546875" style="1"/>
    <col min="11008" max="11008" width="36.42578125" style="1" customWidth="1"/>
    <col min="11009" max="11010" width="20.7109375" style="1" customWidth="1"/>
    <col min="11011" max="11263" width="8.85546875" style="1"/>
    <col min="11264" max="11264" width="36.42578125" style="1" customWidth="1"/>
    <col min="11265" max="11266" width="20.7109375" style="1" customWidth="1"/>
    <col min="11267" max="11519" width="8.85546875" style="1"/>
    <col min="11520" max="11520" width="36.42578125" style="1" customWidth="1"/>
    <col min="11521" max="11522" width="20.7109375" style="1" customWidth="1"/>
    <col min="11523" max="11775" width="8.85546875" style="1"/>
    <col min="11776" max="11776" width="36.42578125" style="1" customWidth="1"/>
    <col min="11777" max="11778" width="20.7109375" style="1" customWidth="1"/>
    <col min="11779" max="12031" width="8.85546875" style="1"/>
    <col min="12032" max="12032" width="36.42578125" style="1" customWidth="1"/>
    <col min="12033" max="12034" width="20.7109375" style="1" customWidth="1"/>
    <col min="12035" max="12287" width="8.85546875" style="1"/>
    <col min="12288" max="12288" width="36.42578125" style="1" customWidth="1"/>
    <col min="12289" max="12290" width="20.7109375" style="1" customWidth="1"/>
    <col min="12291" max="12543" width="8.85546875" style="1"/>
    <col min="12544" max="12544" width="36.42578125" style="1" customWidth="1"/>
    <col min="12545" max="12546" width="20.7109375" style="1" customWidth="1"/>
    <col min="12547" max="12799" width="8.85546875" style="1"/>
    <col min="12800" max="12800" width="36.42578125" style="1" customWidth="1"/>
    <col min="12801" max="12802" width="20.7109375" style="1" customWidth="1"/>
    <col min="12803" max="13055" width="8.85546875" style="1"/>
    <col min="13056" max="13056" width="36.42578125" style="1" customWidth="1"/>
    <col min="13057" max="13058" width="20.7109375" style="1" customWidth="1"/>
    <col min="13059" max="13311" width="8.85546875" style="1"/>
    <col min="13312" max="13312" width="36.42578125" style="1" customWidth="1"/>
    <col min="13313" max="13314" width="20.7109375" style="1" customWidth="1"/>
    <col min="13315" max="13567" width="8.85546875" style="1"/>
    <col min="13568" max="13568" width="36.42578125" style="1" customWidth="1"/>
    <col min="13569" max="13570" width="20.7109375" style="1" customWidth="1"/>
    <col min="13571" max="13823" width="8.85546875" style="1"/>
    <col min="13824" max="13824" width="36.42578125" style="1" customWidth="1"/>
    <col min="13825" max="13826" width="20.7109375" style="1" customWidth="1"/>
    <col min="13827" max="14079" width="8.85546875" style="1"/>
    <col min="14080" max="14080" width="36.42578125" style="1" customWidth="1"/>
    <col min="14081" max="14082" width="20.7109375" style="1" customWidth="1"/>
    <col min="14083" max="14335" width="8.85546875" style="1"/>
    <col min="14336" max="14336" width="36.42578125" style="1" customWidth="1"/>
    <col min="14337" max="14338" width="20.7109375" style="1" customWidth="1"/>
    <col min="14339" max="14591" width="8.85546875" style="1"/>
    <col min="14592" max="14592" width="36.42578125" style="1" customWidth="1"/>
    <col min="14593" max="14594" width="20.7109375" style="1" customWidth="1"/>
    <col min="14595" max="14847" width="8.85546875" style="1"/>
    <col min="14848" max="14848" width="36.42578125" style="1" customWidth="1"/>
    <col min="14849" max="14850" width="20.7109375" style="1" customWidth="1"/>
    <col min="14851" max="15103" width="8.85546875" style="1"/>
    <col min="15104" max="15104" width="36.42578125" style="1" customWidth="1"/>
    <col min="15105" max="15106" width="20.7109375" style="1" customWidth="1"/>
    <col min="15107" max="15359" width="8.85546875" style="1"/>
    <col min="15360" max="15360" width="36.42578125" style="1" customWidth="1"/>
    <col min="15361" max="15362" width="20.7109375" style="1" customWidth="1"/>
    <col min="15363" max="15615" width="8.85546875" style="1"/>
    <col min="15616" max="15616" width="36.42578125" style="1" customWidth="1"/>
    <col min="15617" max="15618" width="20.7109375" style="1" customWidth="1"/>
    <col min="15619" max="15871" width="8.85546875" style="1"/>
    <col min="15872" max="15872" width="36.42578125" style="1" customWidth="1"/>
    <col min="15873" max="15874" width="20.7109375" style="1" customWidth="1"/>
    <col min="15875" max="16127" width="8.85546875" style="1"/>
    <col min="16128" max="16128" width="36.42578125" style="1" customWidth="1"/>
    <col min="16129" max="16130" width="20.7109375" style="1" customWidth="1"/>
    <col min="16131" max="16384" width="8.85546875" style="1"/>
  </cols>
  <sheetData>
    <row r="1" spans="1:16" ht="24.75" customHeight="1">
      <c r="A1" s="127" t="s">
        <v>865</v>
      </c>
      <c r="B1" s="126"/>
      <c r="C1" s="126"/>
      <c r="D1" s="126"/>
      <c r="E1" s="126"/>
      <c r="F1" s="126"/>
      <c r="G1" s="126"/>
      <c r="H1" s="126"/>
      <c r="I1" s="126"/>
    </row>
    <row r="2" spans="1:16" s="10" customFormat="1" ht="21.75" customHeight="1">
      <c r="A2" s="128" t="s">
        <v>475</v>
      </c>
      <c r="B2" s="128"/>
      <c r="C2" s="128"/>
      <c r="D2" s="128"/>
      <c r="E2" s="128"/>
      <c r="F2" s="128"/>
      <c r="G2" s="128"/>
      <c r="H2" s="128"/>
      <c r="I2" s="128"/>
      <c r="J2" s="15"/>
      <c r="K2" s="15"/>
      <c r="L2" s="15"/>
    </row>
    <row r="4" spans="1:16">
      <c r="B4" s="126" t="s">
        <v>44</v>
      </c>
      <c r="C4" s="126"/>
      <c r="D4" s="126"/>
      <c r="E4" s="126"/>
    </row>
    <row r="5" spans="1:16" s="7" customFormat="1" ht="25.5">
      <c r="B5" s="7" t="s">
        <v>0</v>
      </c>
      <c r="C5" s="30"/>
      <c r="D5" s="30" t="s">
        <v>1</v>
      </c>
      <c r="E5" s="30" t="s">
        <v>2</v>
      </c>
      <c r="F5" s="8"/>
      <c r="G5" s="8"/>
      <c r="H5" s="8"/>
      <c r="I5" s="8"/>
      <c r="J5" s="8"/>
      <c r="K5" s="8"/>
      <c r="L5" s="8"/>
      <c r="M5" s="8"/>
      <c r="N5" s="8"/>
      <c r="O5" s="8"/>
      <c r="P5" s="8"/>
    </row>
    <row r="6" spans="1:16">
      <c r="B6" s="31" t="s">
        <v>3</v>
      </c>
      <c r="D6" s="6">
        <f>H18</f>
        <v>0</v>
      </c>
      <c r="E6" s="6">
        <f>I18</f>
        <v>0</v>
      </c>
    </row>
    <row r="7" spans="1:16">
      <c r="B7" s="31" t="s">
        <v>6</v>
      </c>
      <c r="D7" s="6">
        <f>H24</f>
        <v>0</v>
      </c>
      <c r="E7" s="6">
        <f>I24</f>
        <v>0</v>
      </c>
    </row>
    <row r="8" spans="1:16">
      <c r="B8" s="31" t="s">
        <v>11</v>
      </c>
      <c r="D8" s="6">
        <f>H39</f>
        <v>0</v>
      </c>
      <c r="E8" s="6">
        <f>I39</f>
        <v>0</v>
      </c>
    </row>
    <row r="9" spans="1:16">
      <c r="B9" s="31" t="s">
        <v>12</v>
      </c>
      <c r="D9" s="6">
        <f>H53</f>
        <v>0</v>
      </c>
      <c r="E9" s="6">
        <f>I53</f>
        <v>0</v>
      </c>
    </row>
    <row r="10" spans="1:16">
      <c r="B10" s="31" t="s">
        <v>14</v>
      </c>
      <c r="D10" s="6">
        <f>H59</f>
        <v>0</v>
      </c>
      <c r="E10" s="6">
        <f>I59</f>
        <v>0</v>
      </c>
    </row>
    <row r="11" spans="1:16">
      <c r="B11" s="31" t="s">
        <v>15</v>
      </c>
      <c r="D11" s="6">
        <f>H70</f>
        <v>0</v>
      </c>
      <c r="E11" s="6">
        <f>I70</f>
        <v>0</v>
      </c>
    </row>
    <row r="12" spans="1:16">
      <c r="B12" s="31" t="s">
        <v>16</v>
      </c>
      <c r="D12" s="6">
        <f>H82</f>
        <v>0</v>
      </c>
      <c r="E12" s="6">
        <f>I82</f>
        <v>0</v>
      </c>
    </row>
    <row r="13" spans="1:16" s="7" customFormat="1">
      <c r="B13" s="7" t="s">
        <v>18</v>
      </c>
      <c r="D13" s="8">
        <f>ROUND(SUM(D6:D12),0)</f>
        <v>0</v>
      </c>
      <c r="E13" s="8">
        <f>ROUND(SUM(E6:E12), 0)</f>
        <v>0</v>
      </c>
      <c r="F13" s="8"/>
      <c r="G13" s="8"/>
      <c r="H13" s="8"/>
      <c r="I13" s="8"/>
      <c r="J13" s="8"/>
      <c r="K13" s="8"/>
      <c r="L13" s="8"/>
      <c r="M13" s="8"/>
      <c r="N13" s="8"/>
      <c r="O13" s="8"/>
      <c r="P13" s="8"/>
    </row>
    <row r="14" spans="1:16" s="7" customFormat="1" ht="15.75" customHeight="1">
      <c r="F14" s="8"/>
      <c r="G14" s="8"/>
      <c r="H14" s="8"/>
      <c r="I14" s="8"/>
      <c r="J14" s="8"/>
      <c r="K14" s="8"/>
      <c r="L14" s="8"/>
      <c r="M14" s="8"/>
      <c r="N14" s="8"/>
      <c r="O14" s="8"/>
      <c r="P14" s="8"/>
    </row>
    <row r="15" spans="1:16" ht="12.75" customHeight="1">
      <c r="A15" s="126" t="s">
        <v>31</v>
      </c>
      <c r="B15" s="126"/>
      <c r="C15" s="126"/>
      <c r="D15" s="126"/>
      <c r="E15" s="126"/>
      <c r="F15" s="126"/>
      <c r="G15" s="126"/>
      <c r="H15" s="126"/>
      <c r="I15" s="126"/>
    </row>
    <row r="16" spans="1:16" ht="38.25">
      <c r="A16" s="32" t="s">
        <v>19</v>
      </c>
      <c r="B16" s="7" t="s">
        <v>20</v>
      </c>
      <c r="C16" s="7" t="s">
        <v>21</v>
      </c>
      <c r="D16" s="30" t="s">
        <v>22</v>
      </c>
      <c r="E16" s="7" t="s">
        <v>23</v>
      </c>
      <c r="F16" s="33" t="s">
        <v>24</v>
      </c>
      <c r="G16" s="33" t="s">
        <v>25</v>
      </c>
      <c r="H16" s="33" t="s">
        <v>26</v>
      </c>
      <c r="I16" s="33" t="s">
        <v>27</v>
      </c>
    </row>
    <row r="17" spans="1:9" ht="38.25">
      <c r="A17" s="34">
        <v>1</v>
      </c>
      <c r="B17" s="1" t="s">
        <v>281</v>
      </c>
      <c r="C17" s="1" t="s">
        <v>282</v>
      </c>
      <c r="D17" s="2">
        <v>1</v>
      </c>
      <c r="E17" s="1" t="s">
        <v>29</v>
      </c>
      <c r="F17" s="3"/>
      <c r="G17" s="3"/>
      <c r="H17" s="3">
        <f>ROUND(D17*F17, 0)</f>
        <v>0</v>
      </c>
      <c r="I17" s="3">
        <f>ROUND(D17*G17, 0)</f>
        <v>0</v>
      </c>
    </row>
    <row r="18" spans="1:9">
      <c r="A18" s="32"/>
      <c r="B18" s="7"/>
      <c r="C18" s="7" t="s">
        <v>30</v>
      </c>
      <c r="D18" s="30"/>
      <c r="E18" s="7"/>
      <c r="F18" s="33"/>
      <c r="G18" s="33"/>
      <c r="H18" s="33">
        <f>ROUND(SUM(H17:H17),0)</f>
        <v>0</v>
      </c>
      <c r="I18" s="33">
        <f>ROUND(SUM(I17:I17),0)</f>
        <v>0</v>
      </c>
    </row>
    <row r="20" spans="1:9" ht="12.75" customHeight="1">
      <c r="A20" s="126" t="s">
        <v>60</v>
      </c>
      <c r="B20" s="126"/>
      <c r="C20" s="126"/>
      <c r="D20" s="126"/>
      <c r="E20" s="126"/>
      <c r="F20" s="126"/>
      <c r="G20" s="126"/>
      <c r="H20" s="126"/>
      <c r="I20" s="126"/>
    </row>
    <row r="21" spans="1:9" ht="38.25">
      <c r="A21" s="32" t="s">
        <v>19</v>
      </c>
      <c r="B21" s="7" t="s">
        <v>20</v>
      </c>
      <c r="C21" s="7" t="s">
        <v>21</v>
      </c>
      <c r="D21" s="30" t="s">
        <v>22</v>
      </c>
      <c r="E21" s="7" t="s">
        <v>23</v>
      </c>
      <c r="F21" s="33" t="s">
        <v>24</v>
      </c>
      <c r="G21" s="33" t="s">
        <v>25</v>
      </c>
      <c r="H21" s="33" t="s">
        <v>26</v>
      </c>
      <c r="I21" s="33" t="s">
        <v>27</v>
      </c>
    </row>
    <row r="22" spans="1:9" ht="38.25">
      <c r="A22" s="34">
        <v>1</v>
      </c>
      <c r="B22" s="1" t="s">
        <v>58</v>
      </c>
      <c r="C22" s="1" t="s">
        <v>283</v>
      </c>
      <c r="D22" s="2">
        <v>1</v>
      </c>
      <c r="E22" s="1" t="s">
        <v>29</v>
      </c>
      <c r="F22" s="3"/>
      <c r="G22" s="3"/>
      <c r="H22" s="3">
        <f>ROUND(D22*F22, 0)</f>
        <v>0</v>
      </c>
      <c r="I22" s="3">
        <f>ROUND(D22*G22, 0)</f>
        <v>0</v>
      </c>
    </row>
    <row r="23" spans="1:9" ht="51">
      <c r="A23" s="34">
        <v>2</v>
      </c>
      <c r="B23" s="1" t="s">
        <v>284</v>
      </c>
      <c r="C23" s="1" t="s">
        <v>285</v>
      </c>
      <c r="D23" s="2">
        <v>10</v>
      </c>
      <c r="E23" s="1" t="s">
        <v>49</v>
      </c>
      <c r="F23" s="3"/>
      <c r="G23" s="3"/>
      <c r="H23" s="3">
        <f>ROUND(D23*F23, 0)</f>
        <v>0</v>
      </c>
      <c r="I23" s="3">
        <f>ROUND(D23*G23, 0)</f>
        <v>0</v>
      </c>
    </row>
    <row r="24" spans="1:9">
      <c r="A24" s="32"/>
      <c r="B24" s="7"/>
      <c r="C24" s="7" t="s">
        <v>30</v>
      </c>
      <c r="D24" s="30"/>
      <c r="E24" s="7"/>
      <c r="F24" s="33"/>
      <c r="G24" s="33"/>
      <c r="H24" s="33">
        <f>ROUND(SUM(H22:H23),0)</f>
        <v>0</v>
      </c>
      <c r="I24" s="33">
        <f>ROUND(SUM(I22:I23),0)</f>
        <v>0</v>
      </c>
    </row>
    <row r="25" spans="1:9">
      <c r="A25" s="32"/>
      <c r="B25" s="7"/>
      <c r="C25" s="7"/>
      <c r="D25" s="30"/>
      <c r="E25" s="7"/>
      <c r="F25" s="33"/>
      <c r="G25" s="33"/>
      <c r="H25" s="33"/>
      <c r="I25" s="33"/>
    </row>
    <row r="27" spans="1:9" ht="12.75" customHeight="1">
      <c r="A27" s="126" t="s">
        <v>135</v>
      </c>
      <c r="B27" s="126"/>
      <c r="C27" s="126"/>
      <c r="D27" s="126"/>
      <c r="E27" s="126"/>
      <c r="F27" s="126"/>
      <c r="G27" s="126"/>
      <c r="H27" s="126"/>
      <c r="I27" s="126"/>
    </row>
    <row r="28" spans="1:9" ht="38.25">
      <c r="A28" s="32" t="s">
        <v>19</v>
      </c>
      <c r="B28" s="7" t="s">
        <v>20</v>
      </c>
      <c r="C28" s="7" t="s">
        <v>21</v>
      </c>
      <c r="D28" s="30" t="s">
        <v>22</v>
      </c>
      <c r="E28" s="7" t="s">
        <v>23</v>
      </c>
      <c r="F28" s="33" t="s">
        <v>24</v>
      </c>
      <c r="G28" s="33" t="s">
        <v>25</v>
      </c>
      <c r="H28" s="33" t="s">
        <v>26</v>
      </c>
      <c r="I28" s="33" t="s">
        <v>27</v>
      </c>
    </row>
    <row r="29" spans="1:9" ht="51">
      <c r="A29" s="34">
        <v>1</v>
      </c>
      <c r="B29" s="1" t="s">
        <v>286</v>
      </c>
      <c r="C29" s="151" t="s">
        <v>287</v>
      </c>
      <c r="D29" s="152">
        <v>21</v>
      </c>
      <c r="E29" s="151" t="s">
        <v>34</v>
      </c>
      <c r="F29" s="153"/>
      <c r="G29" s="3"/>
      <c r="H29" s="3">
        <f>ROUND(D29*F29, 0)</f>
        <v>0</v>
      </c>
      <c r="I29" s="3">
        <f>ROUND(D29*G29, 0)</f>
        <v>0</v>
      </c>
    </row>
    <row r="30" spans="1:9" ht="25.5">
      <c r="A30" s="34">
        <v>2</v>
      </c>
      <c r="B30" s="1" t="s">
        <v>288</v>
      </c>
      <c r="C30" s="151" t="s">
        <v>289</v>
      </c>
      <c r="D30" s="152">
        <v>109.31</v>
      </c>
      <c r="E30" s="151" t="s">
        <v>34</v>
      </c>
      <c r="F30" s="153"/>
      <c r="G30" s="3"/>
      <c r="H30" s="3">
        <f>ROUND(D30*F30, 0)</f>
        <v>0</v>
      </c>
      <c r="I30" s="3">
        <f>ROUND(D30*G30, 0)</f>
        <v>0</v>
      </c>
    </row>
    <row r="31" spans="1:9" ht="80.25" customHeight="1">
      <c r="A31" s="34">
        <v>3</v>
      </c>
      <c r="B31" s="1" t="s">
        <v>117</v>
      </c>
      <c r="C31" s="154" t="s">
        <v>290</v>
      </c>
      <c r="D31" s="152">
        <v>25.65</v>
      </c>
      <c r="E31" s="151" t="s">
        <v>34</v>
      </c>
      <c r="F31" s="153"/>
      <c r="G31" s="3"/>
      <c r="H31" s="3">
        <f>ROUND(D31*F31, 0)</f>
        <v>0</v>
      </c>
      <c r="I31" s="3">
        <f>ROUND(D31*G31, 0)</f>
        <v>0</v>
      </c>
    </row>
    <row r="32" spans="1:9">
      <c r="A32" s="34"/>
      <c r="C32" s="154" t="s">
        <v>291</v>
      </c>
      <c r="D32" s="152"/>
      <c r="E32" s="151"/>
      <c r="F32" s="153"/>
      <c r="G32" s="3"/>
      <c r="H32" s="3"/>
      <c r="I32" s="3"/>
    </row>
    <row r="33" spans="1:9" ht="17.25" customHeight="1">
      <c r="A33" s="34"/>
      <c r="C33" s="151" t="s">
        <v>809</v>
      </c>
      <c r="D33" s="152"/>
      <c r="E33" s="151"/>
      <c r="F33" s="153"/>
      <c r="G33" s="3"/>
      <c r="H33" s="3"/>
      <c r="I33" s="3"/>
    </row>
    <row r="34" spans="1:9" ht="89.25">
      <c r="A34" s="34">
        <v>4</v>
      </c>
      <c r="B34" s="1" t="s">
        <v>292</v>
      </c>
      <c r="C34" s="154" t="s">
        <v>293</v>
      </c>
      <c r="D34" s="152">
        <v>16.5</v>
      </c>
      <c r="E34" s="151" t="s">
        <v>34</v>
      </c>
      <c r="F34" s="153"/>
      <c r="G34" s="3"/>
      <c r="H34" s="3">
        <f>ROUND(D34*F34, 0)</f>
        <v>0</v>
      </c>
      <c r="I34" s="3">
        <f>ROUND(D34*G34, 0)</f>
        <v>0</v>
      </c>
    </row>
    <row r="35" spans="1:9">
      <c r="A35" s="34"/>
      <c r="C35" s="154" t="s">
        <v>294</v>
      </c>
      <c r="D35" s="152"/>
      <c r="E35" s="151"/>
      <c r="F35" s="153"/>
      <c r="G35" s="3"/>
      <c r="H35" s="3"/>
      <c r="I35" s="3"/>
    </row>
    <row r="36" spans="1:9" ht="102">
      <c r="A36" s="34">
        <v>5</v>
      </c>
      <c r="B36" s="1" t="s">
        <v>130</v>
      </c>
      <c r="C36" s="4" t="s">
        <v>131</v>
      </c>
      <c r="D36" s="2">
        <v>109.31</v>
      </c>
      <c r="E36" s="1" t="s">
        <v>34</v>
      </c>
      <c r="F36" s="3"/>
      <c r="G36" s="3"/>
      <c r="H36" s="3">
        <f>ROUND(D36*F36, 0)</f>
        <v>0</v>
      </c>
      <c r="I36" s="3">
        <f>ROUND(D36*G36, 0)</f>
        <v>0</v>
      </c>
    </row>
    <row r="37" spans="1:9">
      <c r="A37" s="34"/>
      <c r="C37" s="4" t="s">
        <v>132</v>
      </c>
      <c r="D37" s="2"/>
      <c r="F37" s="3"/>
      <c r="G37" s="3"/>
      <c r="H37" s="3"/>
      <c r="I37" s="3"/>
    </row>
    <row r="38" spans="1:9" ht="18" customHeight="1">
      <c r="A38" s="34"/>
      <c r="C38" s="1" t="s">
        <v>809</v>
      </c>
      <c r="D38" s="2"/>
      <c r="F38" s="3"/>
      <c r="G38" s="3"/>
      <c r="H38" s="3"/>
      <c r="I38" s="3"/>
    </row>
    <row r="39" spans="1:9">
      <c r="A39" s="32"/>
      <c r="B39" s="7"/>
      <c r="C39" s="7" t="s">
        <v>30</v>
      </c>
      <c r="D39" s="30"/>
      <c r="E39" s="7"/>
      <c r="F39" s="33"/>
      <c r="G39" s="33"/>
      <c r="H39" s="33">
        <f>ROUND(SUM(H29:H38),0)</f>
        <v>0</v>
      </c>
      <c r="I39" s="33">
        <f>ROUND(SUM(I29:I38),0)</f>
        <v>0</v>
      </c>
    </row>
    <row r="41" spans="1:9" ht="12.75" customHeight="1">
      <c r="A41" s="126" t="s">
        <v>161</v>
      </c>
      <c r="B41" s="126"/>
      <c r="C41" s="126"/>
      <c r="D41" s="126"/>
      <c r="E41" s="126"/>
      <c r="F41" s="126"/>
      <c r="G41" s="126"/>
      <c r="H41" s="126"/>
      <c r="I41" s="126"/>
    </row>
    <row r="42" spans="1:9" ht="38.25">
      <c r="A42" s="32" t="s">
        <v>19</v>
      </c>
      <c r="B42" s="7" t="s">
        <v>20</v>
      </c>
      <c r="C42" s="7" t="s">
        <v>21</v>
      </c>
      <c r="D42" s="30" t="s">
        <v>22</v>
      </c>
      <c r="E42" s="7" t="s">
        <v>23</v>
      </c>
      <c r="F42" s="33" t="s">
        <v>24</v>
      </c>
      <c r="G42" s="33" t="s">
        <v>25</v>
      </c>
      <c r="H42" s="33" t="s">
        <v>26</v>
      </c>
      <c r="I42" s="33" t="s">
        <v>27</v>
      </c>
    </row>
    <row r="43" spans="1:9" ht="51">
      <c r="A43" s="34">
        <v>1</v>
      </c>
      <c r="B43" s="1" t="s">
        <v>295</v>
      </c>
      <c r="C43" s="151" t="s">
        <v>296</v>
      </c>
      <c r="D43" s="152">
        <v>109.31</v>
      </c>
      <c r="E43" s="151" t="s">
        <v>34</v>
      </c>
      <c r="F43" s="153"/>
      <c r="G43" s="3"/>
      <c r="H43" s="3">
        <f>ROUND(D43*F43, 0)</f>
        <v>0</v>
      </c>
      <c r="I43" s="3">
        <f>ROUND(D43*G43, 0)</f>
        <v>0</v>
      </c>
    </row>
    <row r="44" spans="1:9" ht="38.25">
      <c r="A44" s="34">
        <v>2</v>
      </c>
      <c r="B44" s="1" t="s">
        <v>297</v>
      </c>
      <c r="C44" s="151" t="s">
        <v>298</v>
      </c>
      <c r="D44" s="152">
        <v>94.48</v>
      </c>
      <c r="E44" s="151" t="s">
        <v>111</v>
      </c>
      <c r="F44" s="153"/>
      <c r="G44" s="3"/>
      <c r="H44" s="3">
        <f>ROUND(D44*F44, 0)</f>
        <v>0</v>
      </c>
      <c r="I44" s="3">
        <f>ROUND(D44*G44, 0)</f>
        <v>0</v>
      </c>
    </row>
    <row r="45" spans="1:9" ht="51">
      <c r="A45" s="34">
        <v>3</v>
      </c>
      <c r="B45" s="1" t="s">
        <v>299</v>
      </c>
      <c r="C45" s="151" t="s">
        <v>300</v>
      </c>
      <c r="D45" s="152">
        <v>109.31</v>
      </c>
      <c r="E45" s="151" t="s">
        <v>34</v>
      </c>
      <c r="F45" s="153"/>
      <c r="G45" s="3"/>
      <c r="H45" s="3">
        <f>ROUND(D45*F45, 0)</f>
        <v>0</v>
      </c>
      <c r="I45" s="3">
        <f>ROUND(D45*G45, 0)</f>
        <v>0</v>
      </c>
    </row>
    <row r="46" spans="1:9" ht="89.25">
      <c r="A46" s="34">
        <v>4</v>
      </c>
      <c r="B46" s="1" t="s">
        <v>301</v>
      </c>
      <c r="C46" s="154" t="s">
        <v>302</v>
      </c>
      <c r="D46" s="152">
        <v>109.31</v>
      </c>
      <c r="E46" s="151" t="s">
        <v>34</v>
      </c>
      <c r="F46" s="153"/>
      <c r="G46" s="3"/>
      <c r="H46" s="3">
        <f>ROUND(D46*F46, 0)</f>
        <v>0</v>
      </c>
      <c r="I46" s="3">
        <f>ROUND(D46*G46, 0)</f>
        <v>0</v>
      </c>
    </row>
    <row r="47" spans="1:9">
      <c r="A47" s="34"/>
      <c r="C47" s="154" t="s">
        <v>303</v>
      </c>
      <c r="D47" s="152"/>
      <c r="E47" s="151"/>
      <c r="F47" s="153"/>
      <c r="G47" s="3"/>
      <c r="H47" s="3"/>
      <c r="I47" s="3"/>
    </row>
    <row r="48" spans="1:9" ht="51">
      <c r="A48" s="34">
        <v>5</v>
      </c>
      <c r="B48" s="1" t="s">
        <v>153</v>
      </c>
      <c r="C48" s="151" t="s">
        <v>154</v>
      </c>
      <c r="D48" s="152">
        <v>109.31</v>
      </c>
      <c r="E48" s="151" t="s">
        <v>34</v>
      </c>
      <c r="F48" s="153"/>
      <c r="G48" s="3"/>
      <c r="H48" s="3">
        <f>ROUND(D48*F48, 0)</f>
        <v>0</v>
      </c>
      <c r="I48" s="3">
        <f>ROUND(D48*G48, 0)</f>
        <v>0</v>
      </c>
    </row>
    <row r="49" spans="1:9" ht="63.75">
      <c r="A49" s="34">
        <v>6</v>
      </c>
      <c r="B49" s="1" t="s">
        <v>155</v>
      </c>
      <c r="C49" s="151" t="s">
        <v>156</v>
      </c>
      <c r="D49" s="152">
        <v>109.31</v>
      </c>
      <c r="E49" s="151" t="s">
        <v>34</v>
      </c>
      <c r="F49" s="153"/>
      <c r="G49" s="3"/>
      <c r="H49" s="3">
        <f>ROUND(D49*F49, 0)</f>
        <v>0</v>
      </c>
      <c r="I49" s="3">
        <f>ROUND(D49*G49, 0)</f>
        <v>0</v>
      </c>
    </row>
    <row r="50" spans="1:9" ht="16.149999999999999" customHeight="1">
      <c r="A50" s="34"/>
      <c r="C50" s="151" t="s">
        <v>809</v>
      </c>
      <c r="D50" s="152"/>
      <c r="E50" s="151"/>
      <c r="F50" s="153"/>
      <c r="G50" s="3"/>
      <c r="H50" s="3"/>
      <c r="I50" s="3"/>
    </row>
    <row r="51" spans="1:9" ht="38.25">
      <c r="A51" s="34">
        <v>7</v>
      </c>
      <c r="B51" s="1" t="s">
        <v>157</v>
      </c>
      <c r="C51" s="151" t="s">
        <v>158</v>
      </c>
      <c r="D51" s="152">
        <v>94.48</v>
      </c>
      <c r="E51" s="151" t="s">
        <v>111</v>
      </c>
      <c r="F51" s="153"/>
      <c r="G51" s="3"/>
      <c r="H51" s="3">
        <f>ROUND(D51*F51, 0)</f>
        <v>0</v>
      </c>
      <c r="I51" s="3">
        <f>ROUND(D51*G51, 0)</f>
        <v>0</v>
      </c>
    </row>
    <row r="52" spans="1:9">
      <c r="A52" s="34">
        <v>8</v>
      </c>
      <c r="B52" s="1" t="s">
        <v>159</v>
      </c>
      <c r="C52" s="151" t="s">
        <v>160</v>
      </c>
      <c r="D52" s="152">
        <v>70.17</v>
      </c>
      <c r="E52" s="151" t="s">
        <v>34</v>
      </c>
      <c r="F52" s="3"/>
      <c r="G52" s="3"/>
      <c r="H52" s="3">
        <f>ROUND(D52*F52, 0)</f>
        <v>0</v>
      </c>
      <c r="I52" s="3">
        <f>ROUND(D52*G52, 0)</f>
        <v>0</v>
      </c>
    </row>
    <row r="53" spans="1:9">
      <c r="A53" s="32"/>
      <c r="B53" s="7"/>
      <c r="C53" s="155" t="s">
        <v>30</v>
      </c>
      <c r="D53" s="156"/>
      <c r="E53" s="155"/>
      <c r="F53" s="33"/>
      <c r="G53" s="33"/>
      <c r="H53" s="33">
        <f>ROUND(SUM(H43:H52),0)</f>
        <v>0</v>
      </c>
      <c r="I53" s="33">
        <f>ROUND(SUM(I43:I52),0)</f>
        <v>0</v>
      </c>
    </row>
    <row r="55" spans="1:9" ht="12.75" customHeight="1">
      <c r="A55" s="126" t="s">
        <v>200</v>
      </c>
      <c r="B55" s="126"/>
      <c r="C55" s="126"/>
      <c r="D55" s="126"/>
      <c r="E55" s="126"/>
      <c r="F55" s="126"/>
      <c r="G55" s="126"/>
      <c r="H55" s="126"/>
      <c r="I55" s="126"/>
    </row>
    <row r="56" spans="1:9" ht="38.25">
      <c r="A56" s="32" t="s">
        <v>19</v>
      </c>
      <c r="B56" s="7" t="s">
        <v>20</v>
      </c>
      <c r="C56" s="155" t="s">
        <v>21</v>
      </c>
      <c r="D56" s="156" t="s">
        <v>22</v>
      </c>
      <c r="E56" s="155" t="s">
        <v>23</v>
      </c>
      <c r="F56" s="33" t="s">
        <v>24</v>
      </c>
      <c r="G56" s="33" t="s">
        <v>25</v>
      </c>
      <c r="H56" s="33" t="s">
        <v>26</v>
      </c>
      <c r="I56" s="33" t="s">
        <v>27</v>
      </c>
    </row>
    <row r="57" spans="1:9" ht="38.25">
      <c r="A57" s="34">
        <v>1</v>
      </c>
      <c r="B57" s="1" t="s">
        <v>180</v>
      </c>
      <c r="C57" s="151" t="s">
        <v>181</v>
      </c>
      <c r="D57" s="152">
        <v>11.1</v>
      </c>
      <c r="E57" s="151" t="s">
        <v>182</v>
      </c>
      <c r="F57" s="3"/>
      <c r="G57" s="3"/>
      <c r="H57" s="3">
        <f>ROUND(D57*F57, 0)</f>
        <v>0</v>
      </c>
      <c r="I57" s="3">
        <f>ROUND(D57*G57, 0)</f>
        <v>0</v>
      </c>
    </row>
    <row r="58" spans="1:9" ht="25.5">
      <c r="A58" s="34">
        <v>2</v>
      </c>
      <c r="B58" s="1" t="s">
        <v>304</v>
      </c>
      <c r="C58" s="151" t="s">
        <v>305</v>
      </c>
      <c r="D58" s="152">
        <v>6</v>
      </c>
      <c r="E58" s="151" t="s">
        <v>182</v>
      </c>
      <c r="F58" s="3"/>
      <c r="G58" s="3"/>
      <c r="H58" s="3">
        <f>ROUND(D58*F58, 0)</f>
        <v>0</v>
      </c>
      <c r="I58" s="3">
        <f>ROUND(D58*G58, 0)</f>
        <v>0</v>
      </c>
    </row>
    <row r="59" spans="1:9">
      <c r="A59" s="32"/>
      <c r="B59" s="7"/>
      <c r="C59" s="155" t="s">
        <v>30</v>
      </c>
      <c r="D59" s="156"/>
      <c r="E59" s="155"/>
      <c r="F59" s="33"/>
      <c r="G59" s="33"/>
      <c r="H59" s="33">
        <f>ROUND(SUM(H57:H58),0)</f>
        <v>0</v>
      </c>
      <c r="I59" s="33">
        <f>ROUND(SUM(I57:I58),0)</f>
        <v>0</v>
      </c>
    </row>
    <row r="60" spans="1:9">
      <c r="A60" s="32"/>
      <c r="B60" s="7"/>
      <c r="C60" s="155"/>
      <c r="D60" s="156"/>
      <c r="E60" s="155"/>
      <c r="F60" s="33"/>
      <c r="G60" s="33"/>
      <c r="H60" s="33"/>
      <c r="I60" s="33"/>
    </row>
    <row r="61" spans="1:9">
      <c r="C61" s="151"/>
      <c r="D61" s="151"/>
      <c r="E61" s="151"/>
    </row>
    <row r="62" spans="1:9" ht="12.75" customHeight="1">
      <c r="A62" s="126" t="s">
        <v>223</v>
      </c>
      <c r="B62" s="126"/>
      <c r="C62" s="126"/>
      <c r="D62" s="126"/>
      <c r="E62" s="126"/>
      <c r="F62" s="126"/>
      <c r="G62" s="126"/>
      <c r="H62" s="126"/>
      <c r="I62" s="126"/>
    </row>
    <row r="63" spans="1:9" ht="38.25">
      <c r="A63" s="32" t="s">
        <v>19</v>
      </c>
      <c r="B63" s="7" t="s">
        <v>20</v>
      </c>
      <c r="C63" s="7" t="s">
        <v>21</v>
      </c>
      <c r="D63" s="30" t="s">
        <v>22</v>
      </c>
      <c r="E63" s="7" t="s">
        <v>23</v>
      </c>
      <c r="F63" s="33" t="s">
        <v>24</v>
      </c>
      <c r="G63" s="33" t="s">
        <v>25</v>
      </c>
      <c r="H63" s="33" t="s">
        <v>26</v>
      </c>
      <c r="I63" s="33" t="s">
        <v>27</v>
      </c>
    </row>
    <row r="64" spans="1:9" ht="89.25">
      <c r="A64" s="34">
        <v>1</v>
      </c>
      <c r="B64" s="1" t="s">
        <v>207</v>
      </c>
      <c r="C64" s="4" t="s">
        <v>208</v>
      </c>
      <c r="D64" s="2">
        <v>1</v>
      </c>
      <c r="E64" s="1" t="s">
        <v>29</v>
      </c>
      <c r="F64" s="3"/>
      <c r="G64" s="3"/>
      <c r="H64" s="3">
        <f>ROUND(D64*F64, 0)</f>
        <v>0</v>
      </c>
      <c r="I64" s="3">
        <f>ROUND(D64*G64, 0)</f>
        <v>0</v>
      </c>
    </row>
    <row r="65" spans="1:9" ht="38.25">
      <c r="A65" s="34"/>
      <c r="C65" s="4" t="s">
        <v>306</v>
      </c>
      <c r="D65" s="2"/>
      <c r="F65" s="3"/>
      <c r="G65" s="3"/>
      <c r="H65" s="3"/>
      <c r="I65" s="3"/>
    </row>
    <row r="66" spans="1:9" ht="16.149999999999999" customHeight="1">
      <c r="A66" s="34"/>
      <c r="C66" s="1" t="s">
        <v>809</v>
      </c>
      <c r="D66" s="2"/>
      <c r="F66" s="3"/>
      <c r="G66" s="3"/>
      <c r="H66" s="3"/>
      <c r="I66" s="3"/>
    </row>
    <row r="67" spans="1:9" ht="89.25">
      <c r="A67" s="34">
        <v>2</v>
      </c>
      <c r="B67" s="1" t="s">
        <v>210</v>
      </c>
      <c r="C67" s="4" t="s">
        <v>211</v>
      </c>
      <c r="D67" s="2">
        <v>1</v>
      </c>
      <c r="E67" s="1" t="s">
        <v>29</v>
      </c>
      <c r="F67" s="3"/>
      <c r="G67" s="3"/>
      <c r="H67" s="3">
        <f>ROUND(D67*F67, 0)</f>
        <v>0</v>
      </c>
      <c r="I67" s="3">
        <f>ROUND(D67*G67, 0)</f>
        <v>0</v>
      </c>
    </row>
    <row r="68" spans="1:9" ht="25.5">
      <c r="A68" s="34"/>
      <c r="C68" s="4" t="s">
        <v>307</v>
      </c>
      <c r="D68" s="2"/>
      <c r="F68" s="3"/>
      <c r="G68" s="3"/>
      <c r="H68" s="3"/>
      <c r="I68" s="3"/>
    </row>
    <row r="69" spans="1:9" ht="14.45" customHeight="1">
      <c r="A69" s="34"/>
      <c r="C69" s="1" t="s">
        <v>809</v>
      </c>
      <c r="D69" s="2"/>
      <c r="F69" s="3"/>
      <c r="G69" s="3"/>
      <c r="H69" s="3"/>
      <c r="I69" s="3"/>
    </row>
    <row r="70" spans="1:9">
      <c r="A70" s="32"/>
      <c r="B70" s="7"/>
      <c r="C70" s="7" t="s">
        <v>30</v>
      </c>
      <c r="D70" s="30"/>
      <c r="E70" s="7"/>
      <c r="F70" s="33"/>
      <c r="G70" s="33"/>
      <c r="H70" s="33">
        <f>ROUND(SUM(H64:H69),0)</f>
        <v>0</v>
      </c>
      <c r="I70" s="33">
        <f>ROUND(SUM(I64:I69),0)</f>
        <v>0</v>
      </c>
    </row>
    <row r="71" spans="1:9">
      <c r="A71" s="32"/>
      <c r="B71" s="7"/>
      <c r="C71" s="7"/>
      <c r="D71" s="30"/>
      <c r="E71" s="7"/>
      <c r="F71" s="33"/>
      <c r="G71" s="33"/>
      <c r="H71" s="33"/>
      <c r="I71" s="33"/>
    </row>
    <row r="73" spans="1:9" ht="12.75" customHeight="1">
      <c r="A73" s="126" t="s">
        <v>234</v>
      </c>
      <c r="B73" s="126"/>
      <c r="C73" s="126"/>
      <c r="D73" s="126"/>
      <c r="E73" s="126"/>
      <c r="F73" s="126"/>
      <c r="G73" s="126"/>
      <c r="H73" s="126"/>
      <c r="I73" s="126"/>
    </row>
    <row r="74" spans="1:9" ht="38.25">
      <c r="A74" s="32" t="s">
        <v>19</v>
      </c>
      <c r="B74" s="7" t="s">
        <v>20</v>
      </c>
      <c r="C74" s="7" t="s">
        <v>21</v>
      </c>
      <c r="D74" s="30" t="s">
        <v>22</v>
      </c>
      <c r="E74" s="7" t="s">
        <v>23</v>
      </c>
      <c r="F74" s="33" t="s">
        <v>24</v>
      </c>
      <c r="G74" s="33" t="s">
        <v>25</v>
      </c>
      <c r="H74" s="33" t="s">
        <v>26</v>
      </c>
      <c r="I74" s="33" t="s">
        <v>27</v>
      </c>
    </row>
    <row r="75" spans="1:9" ht="51">
      <c r="A75" s="34">
        <v>1</v>
      </c>
      <c r="B75" s="1" t="s">
        <v>308</v>
      </c>
      <c r="C75" s="1" t="s">
        <v>309</v>
      </c>
      <c r="D75" s="5">
        <v>184.31</v>
      </c>
      <c r="E75" s="1" t="s">
        <v>34</v>
      </c>
      <c r="F75" s="3"/>
      <c r="G75" s="3"/>
      <c r="H75" s="3">
        <f>ROUND(D75*F75, 0)</f>
        <v>0</v>
      </c>
      <c r="I75" s="3">
        <f>ROUND(D75*G75, 0)</f>
        <v>0</v>
      </c>
    </row>
    <row r="76" spans="1:9" ht="51">
      <c r="A76" s="34">
        <v>2</v>
      </c>
      <c r="B76" s="1" t="s">
        <v>310</v>
      </c>
      <c r="C76" s="1" t="s">
        <v>311</v>
      </c>
      <c r="D76" s="5">
        <v>2.13</v>
      </c>
      <c r="E76" s="1" t="s">
        <v>312</v>
      </c>
      <c r="F76" s="3"/>
      <c r="G76" s="3"/>
      <c r="H76" s="3">
        <f>ROUND(D76*F76, 0)</f>
        <v>0</v>
      </c>
      <c r="I76" s="3">
        <f>ROUND(D76*G76, 0)</f>
        <v>0</v>
      </c>
    </row>
    <row r="77" spans="1:9" ht="89.25">
      <c r="A77" s="34">
        <v>3</v>
      </c>
      <c r="B77" s="1" t="s">
        <v>224</v>
      </c>
      <c r="C77" s="4" t="s">
        <v>225</v>
      </c>
      <c r="D77" s="2">
        <v>283.44</v>
      </c>
      <c r="E77" s="1" t="s">
        <v>34</v>
      </c>
      <c r="F77" s="3"/>
      <c r="G77" s="3"/>
      <c r="H77" s="3">
        <f>ROUND(D77*F77, 0)</f>
        <v>0</v>
      </c>
      <c r="I77" s="3">
        <f>ROUND(D77*G77, 0)</f>
        <v>0</v>
      </c>
    </row>
    <row r="78" spans="1:9">
      <c r="A78" s="34"/>
      <c r="C78" s="4" t="s">
        <v>226</v>
      </c>
      <c r="D78" s="2"/>
      <c r="F78" s="3"/>
      <c r="G78" s="3"/>
      <c r="H78" s="3"/>
      <c r="I78" s="3"/>
    </row>
    <row r="79" spans="1:9" ht="16.899999999999999" customHeight="1">
      <c r="A79" s="34"/>
      <c r="C79" s="1" t="s">
        <v>809</v>
      </c>
      <c r="D79" s="2"/>
      <c r="F79" s="3"/>
      <c r="G79" s="3"/>
      <c r="H79" s="3"/>
      <c r="I79" s="3"/>
    </row>
    <row r="80" spans="1:9" ht="89.25">
      <c r="A80" s="34">
        <v>4</v>
      </c>
      <c r="B80" s="1" t="s">
        <v>227</v>
      </c>
      <c r="C80" s="1" t="s">
        <v>228</v>
      </c>
      <c r="D80" s="2">
        <v>213.27</v>
      </c>
      <c r="E80" s="1" t="s">
        <v>34</v>
      </c>
      <c r="F80" s="3"/>
      <c r="G80" s="3"/>
      <c r="H80" s="3">
        <f>ROUND(D80*F80, 0)</f>
        <v>0</v>
      </c>
      <c r="I80" s="3">
        <f>ROUND(D80*G80, 0)</f>
        <v>0</v>
      </c>
    </row>
    <row r="81" spans="1:9">
      <c r="A81" s="34"/>
      <c r="D81" s="2"/>
      <c r="F81" s="3"/>
      <c r="G81" s="3"/>
      <c r="H81" s="3"/>
      <c r="I81" s="3"/>
    </row>
    <row r="82" spans="1:9">
      <c r="A82" s="32"/>
      <c r="B82" s="7"/>
      <c r="C82" s="7" t="s">
        <v>30</v>
      </c>
      <c r="D82" s="30"/>
      <c r="E82" s="7"/>
      <c r="F82" s="33"/>
      <c r="G82" s="33"/>
      <c r="H82" s="33">
        <f>ROUND(SUM(H75:H81),0)</f>
        <v>0</v>
      </c>
      <c r="I82" s="33">
        <f>ROUND(SUM(I75:I81),0)</f>
        <v>0</v>
      </c>
    </row>
  </sheetData>
  <mergeCells count="10">
    <mergeCell ref="A41:I41"/>
    <mergeCell ref="A55:I55"/>
    <mergeCell ref="A62:I62"/>
    <mergeCell ref="A73:I73"/>
    <mergeCell ref="A1:I1"/>
    <mergeCell ref="A15:I15"/>
    <mergeCell ref="A20:I20"/>
    <mergeCell ref="A27:I27"/>
    <mergeCell ref="A2:I2"/>
    <mergeCell ref="B4:E4"/>
  </mergeCells>
  <printOptions horizontalCentered="1" verticalCentered="1"/>
  <pageMargins left="0.70866141732283472" right="0.70866141732283472" top="0.74803149606299213" bottom="0.74803149606299213" header="0.31496062992125984" footer="0.31496062992125984"/>
  <pageSetup paperSize="9" fitToHeight="0" orientation="landscape" r:id="rId1"/>
  <rowBreaks count="5" manualBreakCount="5">
    <brk id="14" max="8" man="1"/>
    <brk id="26" max="8" man="1"/>
    <brk id="40" max="8" man="1"/>
    <brk id="54" max="8" man="1"/>
    <brk id="70" max="8"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580"/>
  <sheetViews>
    <sheetView view="pageBreakPreview" topLeftCell="A565" zoomScale="98" zoomScaleNormal="100" zoomScaleSheetLayoutView="100" workbookViewId="0">
      <selection activeCell="A3" sqref="A3:I3"/>
    </sheetView>
  </sheetViews>
  <sheetFormatPr defaultColWidth="9.140625" defaultRowHeight="12.75"/>
  <cols>
    <col min="1" max="1" width="7.28515625" style="45" customWidth="1"/>
    <col min="2" max="2" width="13.85546875" style="45" customWidth="1"/>
    <col min="3" max="3" width="35.7109375" style="10" customWidth="1"/>
    <col min="4" max="4" width="8.85546875" style="10" customWidth="1"/>
    <col min="5" max="5" width="9.7109375" style="10" customWidth="1"/>
    <col min="6" max="6" width="12.28515625" style="10" customWidth="1"/>
    <col min="7" max="7" width="11.85546875" style="10" customWidth="1"/>
    <col min="8" max="8" width="13.5703125" style="10" bestFit="1" customWidth="1"/>
    <col min="9" max="9" width="12.28515625" style="10" bestFit="1" customWidth="1"/>
    <col min="10" max="10" width="11" style="10" customWidth="1"/>
    <col min="11" max="11" width="11.7109375" style="10" customWidth="1"/>
    <col min="12" max="16384" width="9.140625" style="10"/>
  </cols>
  <sheetData>
    <row r="1" spans="1:16" ht="18">
      <c r="A1" s="129" t="s">
        <v>863</v>
      </c>
      <c r="B1" s="129"/>
      <c r="C1" s="129"/>
      <c r="D1" s="129"/>
      <c r="E1" s="129"/>
      <c r="F1" s="129"/>
      <c r="G1" s="129"/>
      <c r="H1" s="129"/>
      <c r="I1" s="129"/>
      <c r="J1" s="9"/>
      <c r="K1" s="9"/>
      <c r="L1" s="9"/>
    </row>
    <row r="2" spans="1:16" ht="5.25" customHeight="1">
      <c r="A2" s="11"/>
      <c r="B2" s="11"/>
      <c r="C2" s="12"/>
      <c r="D2" s="13"/>
      <c r="E2" s="14"/>
      <c r="F2" s="12"/>
      <c r="G2" s="12"/>
      <c r="H2" s="12"/>
      <c r="I2" s="12"/>
      <c r="J2" s="9"/>
      <c r="K2" s="9"/>
      <c r="L2" s="9"/>
    </row>
    <row r="3" spans="1:16" ht="21.75" customHeight="1">
      <c r="A3" s="128" t="s">
        <v>475</v>
      </c>
      <c r="B3" s="128"/>
      <c r="C3" s="128"/>
      <c r="D3" s="128"/>
      <c r="E3" s="128"/>
      <c r="F3" s="128"/>
      <c r="G3" s="128"/>
      <c r="H3" s="128"/>
      <c r="I3" s="128"/>
      <c r="J3" s="15"/>
      <c r="K3" s="15"/>
      <c r="L3" s="15"/>
    </row>
    <row r="4" spans="1:16" ht="12.75" customHeight="1">
      <c r="A4" s="120"/>
      <c r="B4" s="120"/>
      <c r="C4" s="120"/>
      <c r="D4" s="120"/>
      <c r="E4" s="120"/>
      <c r="F4" s="120"/>
      <c r="G4" s="120"/>
      <c r="H4" s="120"/>
      <c r="I4" s="120"/>
      <c r="J4" s="15"/>
      <c r="K4" s="15"/>
      <c r="L4" s="15"/>
    </row>
    <row r="5" spans="1:16" s="1" customFormat="1">
      <c r="B5" s="126" t="s">
        <v>44</v>
      </c>
      <c r="C5" s="126"/>
      <c r="D5" s="126"/>
      <c r="E5" s="126"/>
      <c r="F5" s="6"/>
      <c r="G5" s="6"/>
      <c r="H5" s="6"/>
      <c r="I5" s="6"/>
      <c r="J5" s="6"/>
      <c r="K5" s="6"/>
      <c r="L5" s="6"/>
      <c r="M5" s="6"/>
      <c r="N5" s="6"/>
      <c r="O5" s="6"/>
      <c r="P5" s="6"/>
    </row>
    <row r="6" spans="1:16" s="7" customFormat="1" ht="25.5">
      <c r="B6" s="7" t="s">
        <v>0</v>
      </c>
      <c r="C6" s="30"/>
      <c r="D6" s="30" t="s">
        <v>1</v>
      </c>
      <c r="E6" s="30" t="s">
        <v>2</v>
      </c>
      <c r="F6" s="8"/>
      <c r="G6" s="8"/>
      <c r="H6" s="8"/>
      <c r="I6" s="8"/>
      <c r="J6" s="8"/>
      <c r="K6" s="8"/>
      <c r="L6" s="8"/>
      <c r="M6" s="8"/>
      <c r="N6" s="8"/>
      <c r="O6" s="8"/>
      <c r="P6" s="8"/>
    </row>
    <row r="7" spans="1:16" s="1" customFormat="1">
      <c r="B7" s="31" t="s">
        <v>879</v>
      </c>
      <c r="D7" s="6">
        <f>H77</f>
        <v>0</v>
      </c>
      <c r="E7" s="6">
        <f>I77</f>
        <v>0</v>
      </c>
      <c r="F7" s="6"/>
      <c r="G7" s="6"/>
      <c r="H7" s="6"/>
      <c r="I7" s="6"/>
      <c r="J7" s="6"/>
      <c r="K7" s="6"/>
      <c r="L7" s="6"/>
      <c r="M7" s="6"/>
      <c r="N7" s="6"/>
      <c r="O7" s="6"/>
      <c r="P7" s="6"/>
    </row>
    <row r="8" spans="1:16" s="1" customFormat="1">
      <c r="B8" s="31" t="s">
        <v>738</v>
      </c>
      <c r="D8" s="6">
        <f>H138</f>
        <v>0</v>
      </c>
      <c r="E8" s="6">
        <f>I138</f>
        <v>0</v>
      </c>
      <c r="F8" s="6"/>
      <c r="G8" s="6"/>
      <c r="H8" s="6"/>
      <c r="I8" s="6"/>
      <c r="J8" s="6"/>
      <c r="K8" s="6"/>
      <c r="L8" s="6"/>
      <c r="M8" s="6"/>
      <c r="N8" s="6"/>
      <c r="O8" s="6"/>
      <c r="P8" s="6"/>
    </row>
    <row r="9" spans="1:16" s="1" customFormat="1">
      <c r="B9" s="31" t="s">
        <v>737</v>
      </c>
      <c r="D9" s="6">
        <f>H148</f>
        <v>0</v>
      </c>
      <c r="E9" s="6">
        <f>I148</f>
        <v>0</v>
      </c>
      <c r="F9" s="6"/>
      <c r="G9" s="6"/>
      <c r="H9" s="6"/>
      <c r="I9" s="6"/>
      <c r="J9" s="6"/>
      <c r="K9" s="6"/>
      <c r="L9" s="6"/>
      <c r="M9" s="6"/>
      <c r="N9" s="6"/>
      <c r="O9" s="6"/>
      <c r="P9" s="6"/>
    </row>
    <row r="10" spans="1:16" s="1" customFormat="1">
      <c r="B10" s="31" t="s">
        <v>736</v>
      </c>
      <c r="D10" s="6">
        <f>H248</f>
        <v>0</v>
      </c>
      <c r="E10" s="6">
        <f>I248</f>
        <v>0</v>
      </c>
      <c r="F10" s="6"/>
      <c r="G10" s="6"/>
      <c r="H10" s="6"/>
      <c r="I10" s="6"/>
      <c r="J10" s="6"/>
      <c r="K10" s="6"/>
      <c r="L10" s="6"/>
      <c r="M10" s="6"/>
      <c r="N10" s="6"/>
      <c r="O10" s="6"/>
      <c r="P10" s="6"/>
    </row>
    <row r="11" spans="1:16" s="1" customFormat="1">
      <c r="B11" s="31" t="s">
        <v>590</v>
      </c>
      <c r="D11" s="6">
        <f>H267</f>
        <v>0</v>
      </c>
      <c r="E11" s="6">
        <f>I267</f>
        <v>0</v>
      </c>
      <c r="F11" s="6"/>
      <c r="G11" s="6"/>
      <c r="H11" s="6"/>
      <c r="I11" s="6"/>
      <c r="J11" s="6"/>
      <c r="K11" s="6"/>
      <c r="L11" s="6"/>
      <c r="M11" s="6"/>
      <c r="N11" s="6"/>
      <c r="O11" s="6"/>
      <c r="P11" s="6"/>
    </row>
    <row r="12" spans="1:16" s="1" customFormat="1">
      <c r="B12" s="31" t="s">
        <v>735</v>
      </c>
      <c r="D12" s="6">
        <f>H354</f>
        <v>0</v>
      </c>
      <c r="E12" s="6">
        <f>I354</f>
        <v>0</v>
      </c>
      <c r="F12" s="6"/>
      <c r="G12" s="6"/>
      <c r="H12" s="6"/>
      <c r="I12" s="6"/>
      <c r="J12" s="6"/>
      <c r="K12" s="6"/>
      <c r="L12" s="6"/>
      <c r="M12" s="6"/>
      <c r="N12" s="6"/>
      <c r="O12" s="6"/>
      <c r="P12" s="6"/>
    </row>
    <row r="13" spans="1:16" s="1" customFormat="1">
      <c r="B13" s="31" t="s">
        <v>734</v>
      </c>
      <c r="D13" s="6">
        <f>H465</f>
        <v>0</v>
      </c>
      <c r="E13" s="6">
        <f>I465</f>
        <v>0</v>
      </c>
      <c r="F13" s="6"/>
      <c r="G13" s="6"/>
      <c r="H13" s="6"/>
      <c r="I13" s="6"/>
      <c r="J13" s="6"/>
      <c r="K13" s="6"/>
      <c r="L13" s="6"/>
      <c r="M13" s="6"/>
      <c r="N13" s="6"/>
      <c r="O13" s="6"/>
      <c r="P13" s="6"/>
    </row>
    <row r="14" spans="1:16" s="1" customFormat="1">
      <c r="B14" s="31" t="s">
        <v>733</v>
      </c>
      <c r="D14" s="6">
        <f>H506</f>
        <v>0</v>
      </c>
      <c r="E14" s="6">
        <f>I506</f>
        <v>0</v>
      </c>
      <c r="F14" s="6"/>
      <c r="G14" s="6"/>
      <c r="H14" s="6"/>
      <c r="I14" s="6"/>
      <c r="J14" s="6"/>
      <c r="K14" s="6"/>
      <c r="L14" s="6"/>
      <c r="M14" s="6"/>
      <c r="N14" s="6"/>
      <c r="O14" s="6"/>
      <c r="P14" s="6"/>
    </row>
    <row r="15" spans="1:16" s="1" customFormat="1">
      <c r="B15" s="31" t="s">
        <v>725</v>
      </c>
      <c r="D15" s="6">
        <f>H565</f>
        <v>0</v>
      </c>
      <c r="E15" s="6">
        <f>I565</f>
        <v>0</v>
      </c>
      <c r="F15" s="6"/>
      <c r="G15" s="6"/>
      <c r="H15" s="6"/>
      <c r="I15" s="6"/>
      <c r="J15" s="6"/>
      <c r="K15" s="6"/>
      <c r="L15" s="6"/>
      <c r="M15" s="6"/>
      <c r="N15" s="6"/>
      <c r="O15" s="6"/>
      <c r="P15" s="6"/>
    </row>
    <row r="16" spans="1:16" s="1" customFormat="1">
      <c r="B16" s="31" t="s">
        <v>732</v>
      </c>
      <c r="D16" s="6">
        <f>H580</f>
        <v>0</v>
      </c>
      <c r="E16" s="6">
        <f>I580</f>
        <v>0</v>
      </c>
      <c r="F16" s="6"/>
      <c r="G16" s="6"/>
      <c r="H16" s="6"/>
      <c r="I16" s="6"/>
      <c r="J16" s="6"/>
      <c r="K16" s="6"/>
      <c r="L16" s="6"/>
      <c r="M16" s="6"/>
      <c r="N16" s="6"/>
      <c r="O16" s="6"/>
      <c r="P16" s="6"/>
    </row>
    <row r="17" spans="1:16" s="7" customFormat="1">
      <c r="B17" s="7" t="s">
        <v>18</v>
      </c>
      <c r="D17" s="8">
        <f>ROUND(SUM(D7:D16),0)</f>
        <v>0</v>
      </c>
      <c r="E17" s="8">
        <f>ROUND(SUM(E7:E16), 0)</f>
        <v>0</v>
      </c>
      <c r="F17" s="8"/>
      <c r="G17" s="8"/>
      <c r="H17" s="8"/>
      <c r="I17" s="8"/>
      <c r="J17" s="8"/>
      <c r="K17" s="8"/>
      <c r="L17" s="8"/>
      <c r="M17" s="8"/>
      <c r="N17" s="8"/>
      <c r="O17" s="8"/>
      <c r="P17" s="8"/>
    </row>
    <row r="18" spans="1:16" ht="15.75">
      <c r="A18" s="16"/>
      <c r="B18" s="16"/>
      <c r="C18" s="9"/>
      <c r="D18" s="17"/>
      <c r="E18" s="9"/>
      <c r="F18" s="9"/>
      <c r="G18" s="9"/>
      <c r="H18" s="9"/>
      <c r="I18" s="9"/>
      <c r="J18" s="9"/>
      <c r="K18" s="9"/>
      <c r="L18" s="9"/>
    </row>
    <row r="19" spans="1:16">
      <c r="A19" s="126" t="s">
        <v>739</v>
      </c>
      <c r="B19" s="126"/>
      <c r="C19" s="126"/>
      <c r="D19" s="126"/>
      <c r="E19" s="126"/>
      <c r="F19" s="126"/>
      <c r="G19" s="126"/>
      <c r="H19" s="126"/>
      <c r="I19" s="126"/>
      <c r="J19" s="9"/>
      <c r="K19" s="9"/>
      <c r="L19" s="9"/>
    </row>
    <row r="20" spans="1:16">
      <c r="A20" s="35"/>
      <c r="B20" s="35"/>
      <c r="C20" s="9"/>
      <c r="D20" s="17"/>
      <c r="E20" s="9"/>
      <c r="F20" s="9"/>
      <c r="G20" s="9"/>
      <c r="H20" s="9"/>
      <c r="I20" s="9"/>
      <c r="J20" s="9"/>
      <c r="K20" s="9"/>
      <c r="L20" s="9"/>
    </row>
    <row r="21" spans="1:16" ht="25.5">
      <c r="A21" s="32" t="s">
        <v>19</v>
      </c>
      <c r="B21" s="7" t="s">
        <v>20</v>
      </c>
      <c r="C21" s="7" t="s">
        <v>21</v>
      </c>
      <c r="D21" s="30" t="s">
        <v>22</v>
      </c>
      <c r="E21" s="7" t="s">
        <v>23</v>
      </c>
      <c r="F21" s="33" t="s">
        <v>24</v>
      </c>
      <c r="G21" s="33" t="s">
        <v>25</v>
      </c>
      <c r="H21" s="33" t="s">
        <v>26</v>
      </c>
      <c r="I21" s="33" t="s">
        <v>27</v>
      </c>
    </row>
    <row r="22" spans="1:16">
      <c r="A22" s="36"/>
      <c r="B22" s="36"/>
      <c r="C22" s="37" t="s">
        <v>5</v>
      </c>
      <c r="D22" s="25"/>
      <c r="E22" s="26"/>
      <c r="F22" s="27"/>
      <c r="G22" s="27"/>
      <c r="H22" s="28" t="str">
        <f t="shared" ref="H22:H36" si="0">IF(D22="","",D22*F22)</f>
        <v/>
      </c>
      <c r="I22" s="28" t="str">
        <f t="shared" ref="I22:I36" si="1">IF(D22="","",D22*G22)</f>
        <v/>
      </c>
      <c r="J22" s="9"/>
      <c r="K22" s="9"/>
      <c r="L22" s="9"/>
    </row>
    <row r="23" spans="1:16" ht="38.25">
      <c r="A23" s="36">
        <f>IF(E23="","",MAX($A$1:A22)+1)</f>
        <v>1</v>
      </c>
      <c r="B23" s="24" t="s">
        <v>434</v>
      </c>
      <c r="C23" s="23" t="s">
        <v>435</v>
      </c>
      <c r="D23" s="25">
        <v>1</v>
      </c>
      <c r="E23" s="26" t="s">
        <v>436</v>
      </c>
      <c r="F23" s="27"/>
      <c r="G23" s="27"/>
      <c r="H23" s="28">
        <f>ROUND(D23*F23, 0)</f>
        <v>0</v>
      </c>
      <c r="I23" s="28">
        <f>ROUND(D23*G23, 0)</f>
        <v>0</v>
      </c>
      <c r="J23" s="27"/>
      <c r="K23" s="27"/>
      <c r="L23" s="9"/>
    </row>
    <row r="24" spans="1:16">
      <c r="A24" s="36" t="str">
        <f>IF(E24="","",MAX($A$1:A23)+1)</f>
        <v/>
      </c>
      <c r="B24" s="24"/>
      <c r="C24" s="23"/>
      <c r="D24" s="25"/>
      <c r="E24" s="26"/>
      <c r="F24" s="27"/>
      <c r="G24" s="27"/>
      <c r="H24" s="28"/>
      <c r="I24" s="28"/>
      <c r="J24" s="27"/>
      <c r="K24" s="27"/>
      <c r="L24" s="9"/>
    </row>
    <row r="25" spans="1:16" ht="38.25">
      <c r="A25" s="36">
        <f>IF(E25="","",MAX($A$1:A24)+1)</f>
        <v>2</v>
      </c>
      <c r="B25" s="24" t="s">
        <v>437</v>
      </c>
      <c r="C25" s="23" t="s">
        <v>438</v>
      </c>
      <c r="D25" s="25">
        <v>1</v>
      </c>
      <c r="E25" s="26" t="s">
        <v>436</v>
      </c>
      <c r="F25" s="27"/>
      <c r="G25" s="27"/>
      <c r="H25" s="28">
        <f>ROUND(D25*F25, 0)</f>
        <v>0</v>
      </c>
      <c r="I25" s="28">
        <f>ROUND(D25*G25, 0)</f>
        <v>0</v>
      </c>
      <c r="J25" s="27"/>
      <c r="K25" s="27"/>
      <c r="L25" s="9"/>
    </row>
    <row r="26" spans="1:16">
      <c r="A26" s="36" t="str">
        <f>IF(E26="","",MAX($A$1:A25)+1)</f>
        <v/>
      </c>
      <c r="B26" s="24"/>
      <c r="C26" s="23"/>
      <c r="D26" s="25"/>
      <c r="E26" s="26"/>
      <c r="F26" s="27"/>
      <c r="G26" s="27"/>
      <c r="H26" s="28"/>
      <c r="I26" s="28"/>
      <c r="J26" s="27"/>
      <c r="K26" s="27"/>
      <c r="L26" s="9"/>
    </row>
    <row r="27" spans="1:16" ht="38.25">
      <c r="A27" s="36">
        <f>IF(E27="","",MAX($A$1:A26)+1)</f>
        <v>3</v>
      </c>
      <c r="B27" s="24" t="s">
        <v>439</v>
      </c>
      <c r="C27" s="23" t="s">
        <v>440</v>
      </c>
      <c r="D27" s="25">
        <v>1</v>
      </c>
      <c r="E27" s="26" t="s">
        <v>436</v>
      </c>
      <c r="F27" s="27"/>
      <c r="G27" s="27"/>
      <c r="H27" s="28">
        <f>ROUND(D27*F27, 0)</f>
        <v>0</v>
      </c>
      <c r="I27" s="28">
        <f>ROUND(D27*G27, 0)</f>
        <v>0</v>
      </c>
      <c r="J27" s="27"/>
      <c r="K27" s="27"/>
      <c r="L27" s="9"/>
    </row>
    <row r="28" spans="1:16">
      <c r="A28" s="36" t="str">
        <f>IF(E28="","",MAX($A$1:A27)+1)</f>
        <v/>
      </c>
      <c r="B28" s="36"/>
      <c r="C28" s="37" t="s">
        <v>441</v>
      </c>
      <c r="D28" s="38"/>
      <c r="E28" s="39"/>
      <c r="F28" s="38"/>
      <c r="G28" s="38"/>
      <c r="H28" s="28"/>
      <c r="I28" s="28"/>
      <c r="J28" s="27"/>
      <c r="K28" s="27"/>
      <c r="L28" s="9"/>
    </row>
    <row r="29" spans="1:16" ht="51">
      <c r="A29" s="36">
        <f>IF(E29="","",MAX($A$1:A28)+1)</f>
        <v>4</v>
      </c>
      <c r="B29" s="24" t="s">
        <v>442</v>
      </c>
      <c r="C29" s="40" t="s">
        <v>443</v>
      </c>
      <c r="D29" s="38">
        <v>2</v>
      </c>
      <c r="E29" s="39" t="s">
        <v>29</v>
      </c>
      <c r="F29" s="27"/>
      <c r="G29" s="27"/>
      <c r="H29" s="28">
        <f t="shared" ref="H28:H76" si="2">ROUND(D29*F29, 0)</f>
        <v>0</v>
      </c>
      <c r="I29" s="28">
        <f t="shared" ref="I28:I76" si="3">ROUND(D29*G29, 0)</f>
        <v>0</v>
      </c>
      <c r="J29" s="27"/>
      <c r="K29" s="27"/>
      <c r="L29" s="9"/>
    </row>
    <row r="30" spans="1:16">
      <c r="A30" s="36" t="str">
        <f>IF(E30="","",MAX($A$1:A29)+1)</f>
        <v/>
      </c>
      <c r="B30" s="24"/>
      <c r="C30" s="40"/>
      <c r="D30" s="38"/>
      <c r="E30" s="39"/>
      <c r="F30" s="27"/>
      <c r="G30" s="27"/>
      <c r="H30" s="28"/>
      <c r="I30" s="28"/>
      <c r="J30" s="27"/>
      <c r="K30" s="27"/>
      <c r="L30" s="9"/>
    </row>
    <row r="31" spans="1:16" ht="38.25">
      <c r="A31" s="36">
        <f>IF(E31="","",MAX($A$1:A30)+1)</f>
        <v>5</v>
      </c>
      <c r="B31" s="24"/>
      <c r="C31" s="40" t="s">
        <v>444</v>
      </c>
      <c r="D31" s="38">
        <v>1</v>
      </c>
      <c r="E31" s="39" t="s">
        <v>445</v>
      </c>
      <c r="F31" s="27"/>
      <c r="G31" s="27"/>
      <c r="H31" s="28">
        <f t="shared" si="2"/>
        <v>0</v>
      </c>
      <c r="I31" s="28">
        <f t="shared" si="3"/>
        <v>0</v>
      </c>
      <c r="J31" s="27"/>
      <c r="K31" s="27"/>
      <c r="L31" s="9"/>
    </row>
    <row r="32" spans="1:16">
      <c r="A32" s="36" t="str">
        <f>IF(E32="","",MAX($A$1:A31)+1)</f>
        <v/>
      </c>
      <c r="B32" s="24"/>
      <c r="C32" s="40"/>
      <c r="D32" s="38"/>
      <c r="E32" s="39"/>
      <c r="F32" s="27"/>
      <c r="G32" s="27"/>
      <c r="H32" s="28"/>
      <c r="I32" s="28"/>
      <c r="J32" s="27"/>
      <c r="K32" s="27"/>
      <c r="L32" s="9"/>
    </row>
    <row r="33" spans="1:12" ht="51">
      <c r="A33" s="36">
        <f>IF(E33="","",MAX($A$1:A32)+1)</f>
        <v>6</v>
      </c>
      <c r="B33" s="24"/>
      <c r="C33" s="40" t="s">
        <v>446</v>
      </c>
      <c r="D33" s="38">
        <v>25</v>
      </c>
      <c r="E33" s="39" t="s">
        <v>111</v>
      </c>
      <c r="F33" s="27"/>
      <c r="G33" s="27"/>
      <c r="H33" s="28">
        <f t="shared" si="2"/>
        <v>0</v>
      </c>
      <c r="I33" s="28">
        <f t="shared" si="3"/>
        <v>0</v>
      </c>
      <c r="J33" s="27"/>
      <c r="K33" s="27"/>
      <c r="L33" s="9"/>
    </row>
    <row r="34" spans="1:12">
      <c r="A34" s="36" t="str">
        <f>IF(E34="","",MAX($A$1:A33)+1)</f>
        <v/>
      </c>
      <c r="B34" s="24"/>
      <c r="C34" s="40"/>
      <c r="D34" s="38"/>
      <c r="E34" s="39"/>
      <c r="F34" s="27"/>
      <c r="G34" s="27"/>
      <c r="H34" s="28"/>
      <c r="I34" s="28"/>
      <c r="J34" s="27"/>
      <c r="K34" s="27"/>
      <c r="L34" s="9"/>
    </row>
    <row r="35" spans="1:12">
      <c r="A35" s="36" t="str">
        <f>IF(E35="","",MAX($A$1:A34)+1)</f>
        <v/>
      </c>
      <c r="B35" s="36"/>
      <c r="C35" s="41" t="s">
        <v>447</v>
      </c>
      <c r="D35" s="25"/>
      <c r="E35" s="26"/>
      <c r="F35" s="27"/>
      <c r="G35" s="27"/>
      <c r="H35" s="28"/>
      <c r="I35" s="28"/>
      <c r="J35" s="27"/>
      <c r="K35" s="27"/>
      <c r="L35" s="9"/>
    </row>
    <row r="36" spans="1:12" ht="63.75">
      <c r="A36" s="36">
        <f>IF(E36="","",MAX($A$1:A35)+1)</f>
        <v>7</v>
      </c>
      <c r="B36" s="24" t="s">
        <v>448</v>
      </c>
      <c r="C36" s="23" t="s">
        <v>743</v>
      </c>
      <c r="D36" s="25">
        <v>2</v>
      </c>
      <c r="E36" s="26" t="s">
        <v>29</v>
      </c>
      <c r="F36" s="27"/>
      <c r="G36" s="27"/>
      <c r="H36" s="28">
        <f t="shared" si="2"/>
        <v>0</v>
      </c>
      <c r="I36" s="28">
        <f t="shared" si="3"/>
        <v>0</v>
      </c>
      <c r="J36" s="27"/>
      <c r="K36" s="27"/>
      <c r="L36" s="9"/>
    </row>
    <row r="37" spans="1:12">
      <c r="A37" s="36"/>
      <c r="B37" s="24"/>
      <c r="C37" s="23"/>
      <c r="D37" s="25"/>
      <c r="E37" s="26"/>
      <c r="F37" s="27"/>
      <c r="G37" s="27"/>
      <c r="H37" s="28"/>
      <c r="I37" s="28"/>
      <c r="J37" s="27"/>
      <c r="K37" s="27"/>
      <c r="L37" s="9"/>
    </row>
    <row r="38" spans="1:12" ht="63.75">
      <c r="A38" s="36">
        <f>IF(E38="","",MAX($A$1:A37)+1)</f>
        <v>8</v>
      </c>
      <c r="B38" s="24" t="s">
        <v>449</v>
      </c>
      <c r="C38" s="23" t="s">
        <v>744</v>
      </c>
      <c r="D38" s="25">
        <v>3</v>
      </c>
      <c r="E38" s="26" t="s">
        <v>29</v>
      </c>
      <c r="F38" s="27"/>
      <c r="G38" s="27"/>
      <c r="H38" s="28">
        <f t="shared" si="2"/>
        <v>0</v>
      </c>
      <c r="I38" s="28">
        <f t="shared" si="3"/>
        <v>0</v>
      </c>
      <c r="J38" s="27"/>
      <c r="K38" s="27"/>
      <c r="L38" s="9"/>
    </row>
    <row r="39" spans="1:12">
      <c r="A39" s="36"/>
      <c r="B39" s="24"/>
      <c r="C39" s="23"/>
      <c r="D39" s="25"/>
      <c r="E39" s="26"/>
      <c r="F39" s="27"/>
      <c r="G39" s="27"/>
      <c r="H39" s="28"/>
      <c r="I39" s="28"/>
      <c r="J39" s="27"/>
      <c r="K39" s="27"/>
      <c r="L39" s="9"/>
    </row>
    <row r="40" spans="1:12" ht="63.75">
      <c r="A40" s="36">
        <f>IF(E40="","",MAX($A$1:A39)+1)</f>
        <v>9</v>
      </c>
      <c r="B40" s="24" t="s">
        <v>450</v>
      </c>
      <c r="C40" s="23" t="s">
        <v>745</v>
      </c>
      <c r="D40" s="25">
        <v>3</v>
      </c>
      <c r="E40" s="26" t="s">
        <v>29</v>
      </c>
      <c r="F40" s="27"/>
      <c r="G40" s="27"/>
      <c r="H40" s="28">
        <f t="shared" si="2"/>
        <v>0</v>
      </c>
      <c r="I40" s="28">
        <f t="shared" si="3"/>
        <v>0</v>
      </c>
      <c r="J40" s="27"/>
      <c r="K40" s="27"/>
      <c r="L40" s="9"/>
    </row>
    <row r="41" spans="1:12">
      <c r="A41" s="36" t="str">
        <f>IF(E41="","",MAX($A$1:A36)+1)</f>
        <v/>
      </c>
      <c r="B41" s="36"/>
      <c r="C41" s="23"/>
      <c r="D41" s="25"/>
      <c r="E41" s="26"/>
      <c r="F41" s="27"/>
      <c r="G41" s="27"/>
      <c r="H41" s="28"/>
      <c r="I41" s="28"/>
      <c r="J41" s="27"/>
      <c r="K41" s="27"/>
      <c r="L41" s="9"/>
    </row>
    <row r="42" spans="1:12" ht="63.75">
      <c r="A42" s="36">
        <f>IF(E42="","",MAX($A$1:A41)+1)</f>
        <v>10</v>
      </c>
      <c r="B42" s="24" t="s">
        <v>451</v>
      </c>
      <c r="C42" s="23" t="s">
        <v>746</v>
      </c>
      <c r="D42" s="25">
        <v>4</v>
      </c>
      <c r="E42" s="26" t="s">
        <v>29</v>
      </c>
      <c r="F42" s="27"/>
      <c r="G42" s="27"/>
      <c r="H42" s="28">
        <f>ROUND(D42*F42, 0)</f>
        <v>0</v>
      </c>
      <c r="I42" s="28">
        <f t="shared" si="3"/>
        <v>0</v>
      </c>
      <c r="J42" s="27"/>
      <c r="K42" s="27"/>
      <c r="L42" s="9"/>
    </row>
    <row r="43" spans="1:12">
      <c r="A43" s="36" t="str">
        <f>IF(E43="","",MAX($A$1:A42)+1)</f>
        <v/>
      </c>
      <c r="B43" s="36"/>
      <c r="C43" s="23"/>
      <c r="D43" s="25"/>
      <c r="E43" s="26"/>
      <c r="F43" s="27"/>
      <c r="G43" s="27"/>
      <c r="H43" s="28"/>
      <c r="I43" s="28"/>
      <c r="J43" s="27"/>
      <c r="K43" s="27"/>
      <c r="L43" s="9"/>
    </row>
    <row r="44" spans="1:12" ht="76.5">
      <c r="A44" s="36">
        <f>IF(E44="","",MAX($A$1:A43)+1)</f>
        <v>11</v>
      </c>
      <c r="B44" s="24" t="s">
        <v>452</v>
      </c>
      <c r="C44" s="23" t="s">
        <v>747</v>
      </c>
      <c r="D44" s="25">
        <v>2</v>
      </c>
      <c r="E44" s="26" t="s">
        <v>29</v>
      </c>
      <c r="F44" s="27"/>
      <c r="G44" s="27"/>
      <c r="H44" s="28">
        <f t="shared" si="2"/>
        <v>0</v>
      </c>
      <c r="I44" s="28">
        <f t="shared" si="3"/>
        <v>0</v>
      </c>
      <c r="J44" s="27"/>
      <c r="K44" s="27"/>
      <c r="L44" s="9"/>
    </row>
    <row r="45" spans="1:12">
      <c r="A45" s="36"/>
      <c r="B45" s="24"/>
      <c r="C45" s="23"/>
      <c r="D45" s="25"/>
      <c r="E45" s="26"/>
      <c r="F45" s="27"/>
      <c r="G45" s="27"/>
      <c r="H45" s="28"/>
      <c r="I45" s="28"/>
      <c r="J45" s="27"/>
      <c r="K45" s="27"/>
      <c r="L45" s="9"/>
    </row>
    <row r="46" spans="1:12" ht="76.5">
      <c r="A46" s="36">
        <f>IF(E46="","",MAX($A$1:A45)+1)</f>
        <v>12</v>
      </c>
      <c r="B46" s="24" t="s">
        <v>453</v>
      </c>
      <c r="C46" s="23" t="s">
        <v>748</v>
      </c>
      <c r="D46" s="25">
        <v>2</v>
      </c>
      <c r="E46" s="26" t="s">
        <v>29</v>
      </c>
      <c r="F46" s="27"/>
      <c r="G46" s="27"/>
      <c r="H46" s="28">
        <f t="shared" si="2"/>
        <v>0</v>
      </c>
      <c r="I46" s="28">
        <f t="shared" si="3"/>
        <v>0</v>
      </c>
      <c r="J46" s="27"/>
      <c r="K46" s="27"/>
      <c r="L46" s="9"/>
    </row>
    <row r="47" spans="1:12">
      <c r="A47" s="36"/>
      <c r="B47" s="24"/>
      <c r="C47" s="23"/>
      <c r="D47" s="25"/>
      <c r="E47" s="26"/>
      <c r="F47" s="27"/>
      <c r="G47" s="27"/>
      <c r="H47" s="28"/>
      <c r="I47" s="28"/>
      <c r="J47" s="27"/>
      <c r="K47" s="27"/>
      <c r="L47" s="9"/>
    </row>
    <row r="48" spans="1:12" ht="76.5">
      <c r="A48" s="36">
        <f>IF(E48="","",MAX($A$1:A47)+1)</f>
        <v>13</v>
      </c>
      <c r="B48" s="24" t="s">
        <v>454</v>
      </c>
      <c r="C48" s="23" t="s">
        <v>749</v>
      </c>
      <c r="D48" s="25">
        <v>1</v>
      </c>
      <c r="E48" s="26" t="s">
        <v>29</v>
      </c>
      <c r="F48" s="27"/>
      <c r="G48" s="27"/>
      <c r="H48" s="28">
        <f t="shared" si="2"/>
        <v>0</v>
      </c>
      <c r="I48" s="28">
        <f t="shared" si="3"/>
        <v>0</v>
      </c>
      <c r="J48" s="27"/>
      <c r="K48" s="27"/>
      <c r="L48" s="9"/>
    </row>
    <row r="49" spans="1:12">
      <c r="A49" s="36"/>
      <c r="B49" s="24"/>
      <c r="C49" s="23"/>
      <c r="D49" s="25"/>
      <c r="E49" s="26"/>
      <c r="F49" s="27"/>
      <c r="G49" s="27"/>
      <c r="H49" s="28"/>
      <c r="I49" s="28"/>
      <c r="J49" s="27"/>
      <c r="K49" s="27"/>
      <c r="L49" s="9"/>
    </row>
    <row r="50" spans="1:12" ht="76.5">
      <c r="A50" s="36">
        <f>IF(E50="","",MAX($A$1:A49)+1)</f>
        <v>14</v>
      </c>
      <c r="B50" s="24" t="s">
        <v>455</v>
      </c>
      <c r="C50" s="23" t="s">
        <v>750</v>
      </c>
      <c r="D50" s="25">
        <v>2</v>
      </c>
      <c r="E50" s="26" t="s">
        <v>29</v>
      </c>
      <c r="F50" s="27"/>
      <c r="G50" s="27"/>
      <c r="H50" s="28">
        <f t="shared" si="2"/>
        <v>0</v>
      </c>
      <c r="I50" s="28">
        <f t="shared" si="3"/>
        <v>0</v>
      </c>
      <c r="J50" s="27"/>
      <c r="K50" s="27"/>
      <c r="L50" s="9"/>
    </row>
    <row r="51" spans="1:12">
      <c r="A51" s="36"/>
      <c r="B51" s="24"/>
      <c r="C51" s="23"/>
      <c r="D51" s="25"/>
      <c r="E51" s="26"/>
      <c r="F51" s="27"/>
      <c r="G51" s="27"/>
      <c r="H51" s="28"/>
      <c r="I51" s="28"/>
      <c r="J51" s="27"/>
      <c r="K51" s="27"/>
      <c r="L51" s="9"/>
    </row>
    <row r="52" spans="1:12" ht="76.5">
      <c r="A52" s="36">
        <f>IF(E52="","",MAX($A$1:A51)+1)</f>
        <v>15</v>
      </c>
      <c r="B52" s="24" t="s">
        <v>456</v>
      </c>
      <c r="C52" s="23" t="s">
        <v>751</v>
      </c>
      <c r="D52" s="25">
        <v>9</v>
      </c>
      <c r="E52" s="26" t="s">
        <v>29</v>
      </c>
      <c r="F52" s="27"/>
      <c r="G52" s="27"/>
      <c r="H52" s="28">
        <f t="shared" si="2"/>
        <v>0</v>
      </c>
      <c r="I52" s="28">
        <f t="shared" si="3"/>
        <v>0</v>
      </c>
      <c r="J52" s="27"/>
      <c r="K52" s="27"/>
      <c r="L52" s="9"/>
    </row>
    <row r="53" spans="1:12" ht="14.25" customHeight="1">
      <c r="A53" s="36" t="str">
        <f>IF(E53="","",MAX($A$1:A44)+1)</f>
        <v/>
      </c>
      <c r="B53" s="36"/>
      <c r="C53" s="23"/>
      <c r="D53" s="25"/>
      <c r="E53" s="26"/>
      <c r="F53" s="27"/>
      <c r="G53" s="27"/>
      <c r="H53" s="28"/>
      <c r="I53" s="28"/>
      <c r="J53" s="27"/>
      <c r="K53" s="27"/>
      <c r="L53" s="9"/>
    </row>
    <row r="54" spans="1:12" ht="102">
      <c r="A54" s="36">
        <f>IF(E54="","",MAX($A$1:A53)+1)</f>
        <v>16</v>
      </c>
      <c r="B54" s="24" t="s">
        <v>457</v>
      </c>
      <c r="C54" s="23" t="s">
        <v>458</v>
      </c>
      <c r="D54" s="25">
        <v>12</v>
      </c>
      <c r="E54" s="26" t="s">
        <v>29</v>
      </c>
      <c r="F54" s="27"/>
      <c r="G54" s="27"/>
      <c r="H54" s="28">
        <f t="shared" si="2"/>
        <v>0</v>
      </c>
      <c r="I54" s="28">
        <f t="shared" si="3"/>
        <v>0</v>
      </c>
      <c r="J54" s="27"/>
      <c r="K54" s="27"/>
      <c r="L54" s="9"/>
    </row>
    <row r="55" spans="1:12">
      <c r="A55" s="36" t="str">
        <f>IF(E55="","",MAX($A$1:A54)+1)</f>
        <v/>
      </c>
      <c r="B55" s="24"/>
      <c r="C55" s="23"/>
      <c r="D55" s="25"/>
      <c r="E55" s="26"/>
      <c r="F55" s="27"/>
      <c r="G55" s="27"/>
      <c r="H55" s="28"/>
      <c r="I55" s="28"/>
      <c r="J55" s="27"/>
      <c r="K55" s="27"/>
      <c r="L55" s="9"/>
    </row>
    <row r="56" spans="1:12" ht="76.5">
      <c r="A56" s="36">
        <f>IF(E56="","",MAX($A$1:A55)+1)</f>
        <v>17</v>
      </c>
      <c r="B56" s="24" t="s">
        <v>459</v>
      </c>
      <c r="C56" s="23" t="s">
        <v>752</v>
      </c>
      <c r="D56" s="25">
        <v>28</v>
      </c>
      <c r="E56" s="26" t="s">
        <v>29</v>
      </c>
      <c r="F56" s="27"/>
      <c r="G56" s="27"/>
      <c r="H56" s="28">
        <f t="shared" si="2"/>
        <v>0</v>
      </c>
      <c r="I56" s="28">
        <f t="shared" si="3"/>
        <v>0</v>
      </c>
      <c r="J56" s="27"/>
      <c r="K56" s="27"/>
      <c r="L56" s="9"/>
    </row>
    <row r="57" spans="1:12">
      <c r="A57" s="36"/>
      <c r="B57" s="24"/>
      <c r="C57" s="37"/>
      <c r="D57" s="25"/>
      <c r="E57" s="26"/>
      <c r="F57" s="27"/>
      <c r="G57" s="27"/>
      <c r="H57" s="28"/>
      <c r="I57" s="28"/>
      <c r="J57" s="27"/>
      <c r="K57" s="27"/>
      <c r="L57" s="9"/>
    </row>
    <row r="58" spans="1:12" ht="76.5">
      <c r="A58" s="36">
        <f>IF(E58="","",MAX($A$1:A57)+1)</f>
        <v>18</v>
      </c>
      <c r="B58" s="24" t="s">
        <v>460</v>
      </c>
      <c r="C58" s="23" t="s">
        <v>753</v>
      </c>
      <c r="D58" s="25">
        <v>28</v>
      </c>
      <c r="E58" s="26" t="s">
        <v>29</v>
      </c>
      <c r="F58" s="27"/>
      <c r="G58" s="27"/>
      <c r="H58" s="28">
        <f t="shared" si="2"/>
        <v>0</v>
      </c>
      <c r="I58" s="28">
        <f t="shared" si="3"/>
        <v>0</v>
      </c>
      <c r="J58" s="27"/>
      <c r="K58" s="27"/>
      <c r="L58" s="9"/>
    </row>
    <row r="59" spans="1:12">
      <c r="A59" s="36" t="str">
        <f>IF(E59="","",MAX($A$1:A58)+1)</f>
        <v/>
      </c>
      <c r="B59" s="24"/>
      <c r="C59" s="23"/>
      <c r="D59" s="25"/>
      <c r="E59" s="26"/>
      <c r="F59" s="27"/>
      <c r="G59" s="27"/>
      <c r="H59" s="28"/>
      <c r="I59" s="28"/>
      <c r="J59" s="27"/>
      <c r="K59" s="27"/>
      <c r="L59" s="9"/>
    </row>
    <row r="60" spans="1:12" ht="89.25">
      <c r="A60" s="36">
        <f>IF(E60="","",MAX($A$1:A59)+1)</f>
        <v>19</v>
      </c>
      <c r="B60" s="24" t="s">
        <v>461</v>
      </c>
      <c r="C60" s="23" t="s">
        <v>754</v>
      </c>
      <c r="D60" s="25">
        <v>25</v>
      </c>
      <c r="E60" s="26" t="s">
        <v>29</v>
      </c>
      <c r="F60" s="27"/>
      <c r="G60" s="27"/>
      <c r="H60" s="28">
        <f t="shared" si="2"/>
        <v>0</v>
      </c>
      <c r="I60" s="28">
        <f t="shared" si="3"/>
        <v>0</v>
      </c>
      <c r="J60" s="27"/>
      <c r="K60" s="27"/>
      <c r="L60" s="9"/>
    </row>
    <row r="61" spans="1:12">
      <c r="A61" s="36"/>
      <c r="B61" s="24"/>
      <c r="C61" s="23"/>
      <c r="D61" s="25"/>
      <c r="E61" s="26"/>
      <c r="F61" s="27"/>
      <c r="G61" s="27"/>
      <c r="H61" s="28"/>
      <c r="I61" s="28"/>
      <c r="J61" s="27"/>
      <c r="K61" s="27"/>
      <c r="L61" s="9"/>
    </row>
    <row r="62" spans="1:12" ht="102">
      <c r="A62" s="36">
        <f>IF(E62="","",MAX($A$1:A61)+1)</f>
        <v>20</v>
      </c>
      <c r="B62" s="24" t="s">
        <v>462</v>
      </c>
      <c r="C62" s="23" t="s">
        <v>463</v>
      </c>
      <c r="D62" s="25">
        <v>46</v>
      </c>
      <c r="E62" s="26" t="s">
        <v>464</v>
      </c>
      <c r="F62" s="27"/>
      <c r="G62" s="27"/>
      <c r="H62" s="28">
        <f t="shared" si="2"/>
        <v>0</v>
      </c>
      <c r="I62" s="28">
        <f t="shared" si="3"/>
        <v>0</v>
      </c>
      <c r="J62" s="27"/>
      <c r="K62" s="27"/>
      <c r="L62" s="9"/>
    </row>
    <row r="63" spans="1:12">
      <c r="A63" s="36"/>
      <c r="B63" s="24"/>
      <c r="C63" s="23"/>
      <c r="D63" s="25"/>
      <c r="E63" s="26"/>
      <c r="F63" s="27"/>
      <c r="G63" s="27"/>
      <c r="H63" s="28"/>
      <c r="I63" s="28"/>
      <c r="J63" s="27"/>
      <c r="K63" s="27"/>
      <c r="L63" s="9"/>
    </row>
    <row r="64" spans="1:12" ht="102">
      <c r="A64" s="36">
        <f>IF(E64="","",MAX($A$1:A63)+1)</f>
        <v>21</v>
      </c>
      <c r="B64" s="24" t="s">
        <v>465</v>
      </c>
      <c r="C64" s="23" t="s">
        <v>755</v>
      </c>
      <c r="D64" s="25">
        <v>142</v>
      </c>
      <c r="E64" s="26" t="s">
        <v>464</v>
      </c>
      <c r="F64" s="27"/>
      <c r="G64" s="27"/>
      <c r="H64" s="28">
        <f t="shared" si="2"/>
        <v>0</v>
      </c>
      <c r="I64" s="28">
        <f t="shared" si="3"/>
        <v>0</v>
      </c>
      <c r="J64" s="27"/>
      <c r="K64" s="27"/>
      <c r="L64" s="9"/>
    </row>
    <row r="65" spans="1:12" ht="17.25" customHeight="1">
      <c r="A65" s="36" t="str">
        <f>IF(E65="","",MAX($A$1:A60)+1)</f>
        <v/>
      </c>
      <c r="B65" s="24"/>
      <c r="C65" s="23"/>
      <c r="D65" s="25"/>
      <c r="E65" s="26"/>
      <c r="F65" s="27"/>
      <c r="G65" s="27"/>
      <c r="H65" s="28"/>
      <c r="I65" s="28"/>
      <c r="J65" s="27"/>
      <c r="K65" s="27"/>
      <c r="L65" s="9"/>
    </row>
    <row r="66" spans="1:12" ht="102">
      <c r="A66" s="36">
        <f>IF(E66="","",MAX($A$1:A65)+1)</f>
        <v>22</v>
      </c>
      <c r="B66" s="24" t="s">
        <v>466</v>
      </c>
      <c r="C66" s="23" t="s">
        <v>756</v>
      </c>
      <c r="D66" s="25">
        <v>32</v>
      </c>
      <c r="E66" s="26" t="s">
        <v>464</v>
      </c>
      <c r="F66" s="27"/>
      <c r="G66" s="27"/>
      <c r="H66" s="28">
        <f t="shared" si="2"/>
        <v>0</v>
      </c>
      <c r="I66" s="28">
        <f t="shared" si="3"/>
        <v>0</v>
      </c>
      <c r="J66" s="27"/>
      <c r="K66" s="27"/>
      <c r="L66" s="9"/>
    </row>
    <row r="67" spans="1:12">
      <c r="A67" s="36" t="str">
        <f>IF(E67="","",MAX($A$1:A66)+1)</f>
        <v/>
      </c>
      <c r="B67" s="24"/>
      <c r="C67" s="23"/>
      <c r="D67" s="25"/>
      <c r="E67" s="26"/>
      <c r="F67" s="27"/>
      <c r="G67" s="27"/>
      <c r="H67" s="28"/>
      <c r="I67" s="28"/>
      <c r="J67" s="27"/>
      <c r="K67" s="27"/>
      <c r="L67" s="9"/>
    </row>
    <row r="68" spans="1:12" ht="102">
      <c r="A68" s="36">
        <f>IF(E68="","",MAX($A$1:A67)+1)</f>
        <v>23</v>
      </c>
      <c r="B68" s="24" t="s">
        <v>467</v>
      </c>
      <c r="C68" s="23" t="s">
        <v>757</v>
      </c>
      <c r="D68" s="25">
        <v>394</v>
      </c>
      <c r="E68" s="26" t="s">
        <v>464</v>
      </c>
      <c r="F68" s="27"/>
      <c r="G68" s="27"/>
      <c r="H68" s="28">
        <f t="shared" si="2"/>
        <v>0</v>
      </c>
      <c r="I68" s="28">
        <f t="shared" si="3"/>
        <v>0</v>
      </c>
      <c r="J68" s="27"/>
      <c r="K68" s="27"/>
      <c r="L68" s="9"/>
    </row>
    <row r="69" spans="1:12">
      <c r="A69" s="36"/>
      <c r="B69" s="24"/>
      <c r="C69" s="23"/>
      <c r="D69" s="25"/>
      <c r="E69" s="26"/>
      <c r="F69" s="27"/>
      <c r="G69" s="27"/>
      <c r="H69" s="28"/>
      <c r="I69" s="28"/>
      <c r="J69" s="27"/>
      <c r="K69" s="27"/>
      <c r="L69" s="9"/>
    </row>
    <row r="70" spans="1:12" ht="127.5">
      <c r="A70" s="36">
        <f>IF(E70="","",MAX($A$1:A69)+1)</f>
        <v>24</v>
      </c>
      <c r="B70" s="24" t="s">
        <v>468</v>
      </c>
      <c r="C70" s="42" t="s">
        <v>469</v>
      </c>
      <c r="D70" s="38">
        <v>1</v>
      </c>
      <c r="E70" s="43" t="s">
        <v>29</v>
      </c>
      <c r="F70" s="27"/>
      <c r="G70" s="27"/>
      <c r="H70" s="28">
        <f t="shared" si="2"/>
        <v>0</v>
      </c>
      <c r="I70" s="28">
        <f t="shared" si="3"/>
        <v>0</v>
      </c>
      <c r="J70" s="27"/>
      <c r="K70" s="27"/>
      <c r="L70" s="9"/>
    </row>
    <row r="71" spans="1:12">
      <c r="A71" s="36" t="str">
        <f>IF(E71="","",MAX($A$1:A68)+1)</f>
        <v/>
      </c>
      <c r="B71" s="24"/>
      <c r="C71" s="37" t="s">
        <v>470</v>
      </c>
      <c r="D71" s="38"/>
      <c r="E71" s="43"/>
      <c r="F71" s="27"/>
      <c r="G71" s="27"/>
      <c r="H71" s="28"/>
      <c r="I71" s="28"/>
      <c r="J71" s="27"/>
      <c r="K71" s="27"/>
      <c r="L71" s="9"/>
    </row>
    <row r="72" spans="1:12" ht="25.5">
      <c r="A72" s="36">
        <f>IF(E72="","",MAX($A$1:A71)+1)</f>
        <v>25</v>
      </c>
      <c r="B72" s="24" t="s">
        <v>471</v>
      </c>
      <c r="C72" s="44" t="s">
        <v>472</v>
      </c>
      <c r="D72" s="38">
        <v>1</v>
      </c>
      <c r="E72" s="43" t="s">
        <v>371</v>
      </c>
      <c r="F72" s="27"/>
      <c r="G72" s="27"/>
      <c r="H72" s="28">
        <f t="shared" si="2"/>
        <v>0</v>
      </c>
      <c r="I72" s="28">
        <f t="shared" si="3"/>
        <v>0</v>
      </c>
      <c r="J72" s="27"/>
      <c r="K72" s="27"/>
      <c r="L72" s="9"/>
    </row>
    <row r="73" spans="1:12">
      <c r="A73" s="36" t="str">
        <f>IF(E73="","",MAX($A$1:A72)+1)</f>
        <v/>
      </c>
      <c r="B73" s="24"/>
      <c r="C73" s="23"/>
      <c r="D73" s="25"/>
      <c r="E73" s="26"/>
      <c r="F73" s="27"/>
      <c r="G73" s="27"/>
      <c r="H73" s="28"/>
      <c r="I73" s="28"/>
      <c r="J73" s="27"/>
      <c r="K73" s="27"/>
      <c r="L73" s="9"/>
    </row>
    <row r="74" spans="1:12" ht="25.5">
      <c r="A74" s="36">
        <f>IF(E74="","",MAX($A$1:A73)+1)</f>
        <v>26</v>
      </c>
      <c r="B74" s="24"/>
      <c r="C74" s="44" t="s">
        <v>473</v>
      </c>
      <c r="D74" s="38">
        <v>1</v>
      </c>
      <c r="E74" s="43" t="s">
        <v>371</v>
      </c>
      <c r="F74" s="27"/>
      <c r="G74" s="27"/>
      <c r="H74" s="28">
        <f t="shared" si="2"/>
        <v>0</v>
      </c>
      <c r="I74" s="28">
        <f t="shared" si="3"/>
        <v>0</v>
      </c>
      <c r="J74" s="27"/>
      <c r="K74" s="27"/>
      <c r="L74" s="9"/>
    </row>
    <row r="75" spans="1:12">
      <c r="A75" s="36" t="str">
        <f>IF(E75="","",MAX($A$1:A74)+1)</f>
        <v/>
      </c>
      <c r="H75" s="28"/>
      <c r="I75" s="28"/>
      <c r="J75" s="27"/>
      <c r="K75" s="27"/>
    </row>
    <row r="76" spans="1:12" ht="38.25">
      <c r="A76" s="36">
        <f>IF(E76="","",MAX($A$1:A75)+1)</f>
        <v>27</v>
      </c>
      <c r="B76" s="24"/>
      <c r="C76" s="44" t="s">
        <v>474</v>
      </c>
      <c r="D76" s="44">
        <v>1</v>
      </c>
      <c r="E76" s="44" t="s">
        <v>371</v>
      </c>
      <c r="F76" s="27"/>
      <c r="G76" s="27"/>
      <c r="H76" s="28">
        <f t="shared" si="2"/>
        <v>0</v>
      </c>
      <c r="I76" s="28">
        <f t="shared" si="3"/>
        <v>0</v>
      </c>
      <c r="J76" s="27"/>
      <c r="K76" s="27"/>
      <c r="L76" s="9"/>
    </row>
    <row r="77" spans="1:12">
      <c r="A77" s="46"/>
      <c r="B77" s="47"/>
      <c r="C77" s="49" t="s">
        <v>18</v>
      </c>
      <c r="D77" s="17"/>
      <c r="E77" s="9"/>
      <c r="F77" s="48"/>
      <c r="H77" s="50">
        <f>SUM(H22:H76)</f>
        <v>0</v>
      </c>
      <c r="I77" s="50">
        <f>SUM(I22:I76)</f>
        <v>0</v>
      </c>
      <c r="J77" s="27"/>
      <c r="K77" s="27"/>
      <c r="L77" s="9"/>
    </row>
    <row r="80" spans="1:12">
      <c r="A80" s="126" t="s">
        <v>738</v>
      </c>
      <c r="B80" s="126"/>
      <c r="C80" s="126"/>
      <c r="D80" s="126"/>
      <c r="E80" s="126"/>
      <c r="F80" s="126"/>
      <c r="G80" s="126"/>
      <c r="H80" s="126"/>
      <c r="I80" s="126"/>
    </row>
    <row r="81" spans="1:11">
      <c r="A81" s="35"/>
      <c r="B81" s="35"/>
      <c r="C81" s="9"/>
      <c r="D81" s="17"/>
      <c r="E81" s="9"/>
      <c r="F81" s="9"/>
      <c r="G81" s="9"/>
      <c r="H81" s="9"/>
      <c r="I81" s="9"/>
    </row>
    <row r="82" spans="1:11" ht="25.5">
      <c r="A82" s="32" t="s">
        <v>19</v>
      </c>
      <c r="B82" s="7" t="s">
        <v>20</v>
      </c>
      <c r="C82" s="7" t="s">
        <v>21</v>
      </c>
      <c r="D82" s="30" t="s">
        <v>22</v>
      </c>
      <c r="E82" s="7" t="s">
        <v>23</v>
      </c>
      <c r="F82" s="33" t="s">
        <v>24</v>
      </c>
      <c r="G82" s="33" t="s">
        <v>25</v>
      </c>
      <c r="H82" s="33" t="s">
        <v>26</v>
      </c>
      <c r="I82" s="33" t="s">
        <v>27</v>
      </c>
    </row>
    <row r="83" spans="1:11">
      <c r="A83" s="51" t="str">
        <f>IF(E83="","",MAX($A$1:A82)+1)</f>
        <v/>
      </c>
      <c r="B83" s="52"/>
      <c r="C83" s="53" t="s">
        <v>5</v>
      </c>
      <c r="D83" s="38"/>
      <c r="E83" s="39"/>
      <c r="F83" s="27"/>
      <c r="G83" s="27"/>
      <c r="H83" s="28" t="str">
        <f t="shared" ref="H83:H86" si="4">IF(D83="","",D83*F83)</f>
        <v/>
      </c>
      <c r="I83" s="28" t="str">
        <f t="shared" ref="I83:I86" si="5">IF(D83="","",D83*G83)</f>
        <v/>
      </c>
    </row>
    <row r="84" spans="1:11" ht="38.25">
      <c r="A84" s="51">
        <f>IF(E84="","",MAX($A$1:A83)+1)</f>
        <v>28</v>
      </c>
      <c r="B84" s="52" t="s">
        <v>477</v>
      </c>
      <c r="C84" s="54" t="s">
        <v>478</v>
      </c>
      <c r="D84" s="38">
        <v>1</v>
      </c>
      <c r="E84" s="39" t="s">
        <v>436</v>
      </c>
      <c r="F84" s="27"/>
      <c r="G84" s="27"/>
      <c r="H84" s="28">
        <f>ROUND(D84*F84, 0)</f>
        <v>0</v>
      </c>
      <c r="I84" s="28">
        <f>ROUND(D84*G84, 0)</f>
        <v>0</v>
      </c>
      <c r="J84" s="27"/>
      <c r="K84" s="27"/>
    </row>
    <row r="85" spans="1:11">
      <c r="A85" s="51" t="str">
        <f>IF(E85="","",MAX($A$1:A84)+1)</f>
        <v/>
      </c>
      <c r="B85" s="52"/>
      <c r="C85" s="54"/>
      <c r="D85" s="38"/>
      <c r="E85" s="39"/>
      <c r="F85" s="27"/>
      <c r="G85" s="27"/>
      <c r="H85" s="28"/>
      <c r="I85" s="28"/>
      <c r="J85" s="27"/>
      <c r="K85" s="27"/>
    </row>
    <row r="86" spans="1:11" ht="38.25">
      <c r="A86" s="51">
        <f>IF(E86="","",MAX($A$1:A85)+1)</f>
        <v>29</v>
      </c>
      <c r="B86" s="52" t="s">
        <v>479</v>
      </c>
      <c r="C86" s="54" t="s">
        <v>480</v>
      </c>
      <c r="D86" s="38">
        <v>1</v>
      </c>
      <c r="E86" s="39" t="s">
        <v>436</v>
      </c>
      <c r="F86" s="27"/>
      <c r="G86" s="27"/>
      <c r="H86" s="28">
        <f>ROUND(D86*F86, 0)</f>
        <v>0</v>
      </c>
      <c r="I86" s="28">
        <f>ROUND(D86*G86, 0)</f>
        <v>0</v>
      </c>
      <c r="J86" s="27"/>
      <c r="K86" s="27"/>
    </row>
    <row r="87" spans="1:11">
      <c r="A87" s="51" t="str">
        <f>IF(E87="","",MAX($A$1:A86)+1)</f>
        <v/>
      </c>
      <c r="B87" s="52"/>
      <c r="C87" s="53" t="s">
        <v>441</v>
      </c>
      <c r="D87" s="38"/>
      <c r="E87" s="39"/>
      <c r="F87" s="27"/>
      <c r="G87" s="27"/>
      <c r="H87" s="28"/>
      <c r="I87" s="28"/>
      <c r="J87" s="27"/>
      <c r="K87" s="27"/>
    </row>
    <row r="88" spans="1:11" ht="51">
      <c r="A88" s="51">
        <f>IF(E88="","",MAX($A$1:A87)+1)</f>
        <v>30</v>
      </c>
      <c r="B88" s="52"/>
      <c r="C88" s="54" t="s">
        <v>481</v>
      </c>
      <c r="D88" s="38">
        <v>2</v>
      </c>
      <c r="E88" s="39" t="s">
        <v>436</v>
      </c>
      <c r="F88" s="27"/>
      <c r="G88" s="27"/>
      <c r="H88" s="28">
        <f t="shared" ref="H85:H136" si="6">ROUND(D88*F88, 0)</f>
        <v>0</v>
      </c>
      <c r="I88" s="28">
        <f t="shared" ref="I85:I136" si="7">ROUND(D88*G88, 0)</f>
        <v>0</v>
      </c>
      <c r="J88" s="27"/>
      <c r="K88" s="27"/>
    </row>
    <row r="89" spans="1:11">
      <c r="A89" s="51" t="str">
        <f>IF(E89="","",MAX($A$1:A88)+1)</f>
        <v/>
      </c>
      <c r="B89" s="52"/>
      <c r="C89" s="54"/>
      <c r="D89" s="38"/>
      <c r="E89" s="39"/>
      <c r="F89" s="27"/>
      <c r="G89" s="27"/>
      <c r="H89" s="28"/>
      <c r="I89" s="28"/>
      <c r="J89" s="27"/>
      <c r="K89" s="27"/>
    </row>
    <row r="90" spans="1:11" ht="51">
      <c r="A90" s="51">
        <f>IF(E90="","",MAX($A$1:A89)+1)</f>
        <v>31</v>
      </c>
      <c r="B90" s="52"/>
      <c r="C90" s="54" t="s">
        <v>446</v>
      </c>
      <c r="D90" s="38">
        <v>15</v>
      </c>
      <c r="E90" s="39" t="s">
        <v>111</v>
      </c>
      <c r="F90" s="27"/>
      <c r="G90" s="27"/>
      <c r="H90" s="28">
        <f t="shared" si="6"/>
        <v>0</v>
      </c>
      <c r="I90" s="28">
        <f t="shared" si="7"/>
        <v>0</v>
      </c>
      <c r="J90" s="27"/>
      <c r="K90" s="27"/>
    </row>
    <row r="91" spans="1:11">
      <c r="A91" s="51" t="str">
        <f>IF(E91="","",MAX($A$1:A90)+1)</f>
        <v/>
      </c>
      <c r="B91" s="52"/>
      <c r="C91" s="54"/>
      <c r="D91" s="38"/>
      <c r="E91" s="39"/>
      <c r="F91" s="27"/>
      <c r="G91" s="27"/>
      <c r="H91" s="28"/>
      <c r="I91" s="28"/>
      <c r="J91" s="27"/>
      <c r="K91" s="27"/>
    </row>
    <row r="92" spans="1:11">
      <c r="A92" s="51" t="str">
        <f>IF(E92="","",MAX($A$1:A91)+1)</f>
        <v/>
      </c>
      <c r="B92" s="54"/>
      <c r="C92" s="53" t="s">
        <v>16</v>
      </c>
      <c r="D92" s="55"/>
      <c r="E92" s="55"/>
      <c r="F92" s="54"/>
      <c r="G92" s="54"/>
      <c r="H92" s="28"/>
      <c r="I92" s="28"/>
      <c r="J92" s="54"/>
      <c r="K92" s="54"/>
    </row>
    <row r="93" spans="1:11" ht="89.25">
      <c r="A93" s="51">
        <f>IF(E93="","",MAX($A$1:A92)+1)</f>
        <v>32</v>
      </c>
      <c r="B93" s="52" t="s">
        <v>482</v>
      </c>
      <c r="C93" s="54" t="s">
        <v>483</v>
      </c>
      <c r="D93" s="38">
        <v>40</v>
      </c>
      <c r="E93" s="39" t="s">
        <v>484</v>
      </c>
      <c r="F93" s="27"/>
      <c r="G93" s="27"/>
      <c r="H93" s="28">
        <f t="shared" si="6"/>
        <v>0</v>
      </c>
      <c r="I93" s="28">
        <f t="shared" si="7"/>
        <v>0</v>
      </c>
      <c r="J93" s="27"/>
      <c r="K93" s="27"/>
    </row>
    <row r="94" spans="1:11">
      <c r="A94" s="51" t="str">
        <f>IF(E94="","",MAX($A$1:A93)+1)</f>
        <v/>
      </c>
      <c r="B94" s="52"/>
      <c r="C94" s="54"/>
      <c r="D94" s="38"/>
      <c r="E94" s="39"/>
      <c r="F94" s="27"/>
      <c r="G94" s="27"/>
      <c r="H94" s="28"/>
      <c r="I94" s="28"/>
      <c r="J94" s="27"/>
      <c r="K94" s="27"/>
    </row>
    <row r="95" spans="1:11" ht="89.25">
      <c r="A95" s="51">
        <f>IF(E95="","",MAX($A$1:A94)+1)</f>
        <v>33</v>
      </c>
      <c r="B95" s="52" t="s">
        <v>485</v>
      </c>
      <c r="C95" s="54" t="s">
        <v>486</v>
      </c>
      <c r="D95" s="38">
        <f>D93</f>
        <v>40</v>
      </c>
      <c r="E95" s="39" t="s">
        <v>484</v>
      </c>
      <c r="F95" s="27"/>
      <c r="G95" s="27"/>
      <c r="H95" s="28">
        <f t="shared" si="6"/>
        <v>0</v>
      </c>
      <c r="I95" s="28">
        <f t="shared" si="7"/>
        <v>0</v>
      </c>
      <c r="J95" s="27"/>
      <c r="K95" s="27"/>
    </row>
    <row r="96" spans="1:11">
      <c r="A96" s="51" t="str">
        <f>IF(E96="","",MAX($A$1:A95)+1)</f>
        <v/>
      </c>
      <c r="B96" s="52"/>
      <c r="C96" s="54"/>
      <c r="D96" s="38"/>
      <c r="E96" s="39"/>
      <c r="F96" s="27"/>
      <c r="G96" s="27"/>
      <c r="H96" s="28"/>
      <c r="I96" s="28"/>
      <c r="J96" s="27"/>
      <c r="K96" s="27"/>
    </row>
    <row r="97" spans="1:11" ht="89.25">
      <c r="A97" s="51">
        <f>IF(E97="","",MAX($A$1:A96)+1)</f>
        <v>34</v>
      </c>
      <c r="B97" s="52" t="s">
        <v>487</v>
      </c>
      <c r="C97" s="54" t="s">
        <v>488</v>
      </c>
      <c r="D97" s="38">
        <f>D95</f>
        <v>40</v>
      </c>
      <c r="E97" s="39" t="s">
        <v>484</v>
      </c>
      <c r="F97" s="27"/>
      <c r="G97" s="27"/>
      <c r="H97" s="28">
        <f t="shared" si="6"/>
        <v>0</v>
      </c>
      <c r="I97" s="28">
        <f t="shared" si="7"/>
        <v>0</v>
      </c>
      <c r="J97" s="27"/>
      <c r="K97" s="27"/>
    </row>
    <row r="98" spans="1:11">
      <c r="A98" s="51" t="str">
        <f>IF(E98="","",MAX($A$1:A97)+1)</f>
        <v/>
      </c>
      <c r="B98" s="52"/>
      <c r="C98" s="54"/>
      <c r="D98" s="38"/>
      <c r="E98" s="39"/>
      <c r="F98" s="27"/>
      <c r="G98" s="27"/>
      <c r="H98" s="28"/>
      <c r="I98" s="28"/>
      <c r="J98" s="27"/>
      <c r="K98" s="27"/>
    </row>
    <row r="99" spans="1:11" ht="89.25">
      <c r="A99" s="51">
        <f>IF(E99="","",MAX($A$1:A98)+1)</f>
        <v>35</v>
      </c>
      <c r="B99" s="52" t="s">
        <v>489</v>
      </c>
      <c r="C99" s="54" t="s">
        <v>490</v>
      </c>
      <c r="D99" s="38">
        <f>D97</f>
        <v>40</v>
      </c>
      <c r="E99" s="39" t="s">
        <v>484</v>
      </c>
      <c r="F99" s="27"/>
      <c r="G99" s="27"/>
      <c r="H99" s="28">
        <f t="shared" si="6"/>
        <v>0</v>
      </c>
      <c r="I99" s="28">
        <f t="shared" si="7"/>
        <v>0</v>
      </c>
      <c r="J99" s="27"/>
      <c r="K99" s="27"/>
    </row>
    <row r="100" spans="1:11">
      <c r="A100" s="51" t="str">
        <f>IF(E100="","",MAX($A$1:A99)+1)</f>
        <v/>
      </c>
      <c r="B100" s="52"/>
      <c r="C100" s="54"/>
      <c r="D100" s="38"/>
      <c r="E100" s="39"/>
      <c r="F100" s="27"/>
      <c r="G100" s="27"/>
      <c r="H100" s="28"/>
      <c r="I100" s="28"/>
      <c r="J100" s="27"/>
      <c r="K100" s="27"/>
    </row>
    <row r="101" spans="1:11" ht="76.5">
      <c r="A101" s="51">
        <f>IF(E101="","",MAX($A$1:A100)+1)</f>
        <v>36</v>
      </c>
      <c r="B101" s="52" t="s">
        <v>491</v>
      </c>
      <c r="C101" s="54" t="s">
        <v>492</v>
      </c>
      <c r="D101" s="38">
        <v>1</v>
      </c>
      <c r="E101" s="39" t="s">
        <v>371</v>
      </c>
      <c r="F101" s="27"/>
      <c r="G101" s="27"/>
      <c r="H101" s="28">
        <f t="shared" si="6"/>
        <v>0</v>
      </c>
      <c r="I101" s="28">
        <f t="shared" si="7"/>
        <v>0</v>
      </c>
      <c r="J101" s="27"/>
      <c r="K101" s="27"/>
    </row>
    <row r="102" spans="1:11">
      <c r="A102" s="51" t="str">
        <f>IF(E102="","",MAX($A$1:A101)+1)</f>
        <v/>
      </c>
      <c r="B102" s="52"/>
      <c r="C102" s="54"/>
      <c r="D102" s="38"/>
      <c r="E102" s="39"/>
      <c r="F102" s="27"/>
      <c r="G102" s="27"/>
      <c r="H102" s="28"/>
      <c r="I102" s="28"/>
      <c r="J102" s="27"/>
      <c r="K102" s="27"/>
    </row>
    <row r="103" spans="1:11" ht="89.25">
      <c r="A103" s="51">
        <f>IF(E103="","",MAX($A$1:A102)+1)</f>
        <v>37</v>
      </c>
      <c r="B103" s="52" t="s">
        <v>493</v>
      </c>
      <c r="C103" s="54" t="s">
        <v>494</v>
      </c>
      <c r="D103" s="38">
        <v>3</v>
      </c>
      <c r="E103" s="39" t="s">
        <v>29</v>
      </c>
      <c r="F103" s="27"/>
      <c r="G103" s="27"/>
      <c r="H103" s="28">
        <f t="shared" si="6"/>
        <v>0</v>
      </c>
      <c r="I103" s="28">
        <f t="shared" si="7"/>
        <v>0</v>
      </c>
      <c r="J103" s="27"/>
      <c r="K103" s="27"/>
    </row>
    <row r="104" spans="1:11">
      <c r="A104" s="51"/>
      <c r="B104" s="52"/>
      <c r="C104" s="54"/>
      <c r="D104" s="38"/>
      <c r="E104" s="39"/>
      <c r="F104" s="27"/>
      <c r="G104" s="27"/>
      <c r="H104" s="28"/>
      <c r="I104" s="28"/>
      <c r="J104" s="27"/>
      <c r="K104" s="27"/>
    </row>
    <row r="105" spans="1:11" ht="114.75">
      <c r="A105" s="51">
        <f>IF(E105="","",MAX($A$1:A104)+1)</f>
        <v>38</v>
      </c>
      <c r="B105" s="52" t="s">
        <v>495</v>
      </c>
      <c r="C105" s="54" t="s">
        <v>758</v>
      </c>
      <c r="D105" s="38">
        <v>4</v>
      </c>
      <c r="E105" s="39" t="s">
        <v>29</v>
      </c>
      <c r="F105" s="27"/>
      <c r="G105" s="27"/>
      <c r="H105" s="28">
        <f t="shared" si="6"/>
        <v>0</v>
      </c>
      <c r="I105" s="28">
        <f t="shared" si="7"/>
        <v>0</v>
      </c>
      <c r="J105" s="27"/>
      <c r="K105" s="27"/>
    </row>
    <row r="106" spans="1:11">
      <c r="A106" s="51"/>
      <c r="B106" s="52"/>
      <c r="C106" s="54"/>
      <c r="D106" s="38"/>
      <c r="E106" s="39"/>
      <c r="F106" s="27"/>
      <c r="G106" s="27"/>
      <c r="H106" s="28"/>
      <c r="I106" s="28"/>
      <c r="J106" s="27"/>
      <c r="K106" s="27"/>
    </row>
    <row r="107" spans="1:11" ht="114.75">
      <c r="A107" s="51">
        <f>IF(E107="","",MAX($A$1:A106)+1)</f>
        <v>39</v>
      </c>
      <c r="B107" s="52" t="s">
        <v>496</v>
      </c>
      <c r="C107" s="54" t="s">
        <v>759</v>
      </c>
      <c r="D107" s="38">
        <v>1</v>
      </c>
      <c r="E107" s="39" t="s">
        <v>29</v>
      </c>
      <c r="F107" s="27"/>
      <c r="G107" s="27"/>
      <c r="H107" s="28">
        <f t="shared" si="6"/>
        <v>0</v>
      </c>
      <c r="I107" s="28">
        <f t="shared" si="7"/>
        <v>0</v>
      </c>
      <c r="J107" s="27"/>
      <c r="K107" s="27"/>
    </row>
    <row r="108" spans="1:11">
      <c r="A108" s="51" t="str">
        <f>IF(E108="","",MAX($A$1:A103)+1)</f>
        <v/>
      </c>
      <c r="B108" s="52"/>
      <c r="C108" s="54"/>
      <c r="D108" s="38"/>
      <c r="E108" s="39"/>
      <c r="F108" s="27"/>
      <c r="G108" s="27"/>
      <c r="H108" s="28"/>
      <c r="I108" s="28"/>
      <c r="J108" s="27"/>
      <c r="K108" s="27"/>
    </row>
    <row r="109" spans="1:11" ht="89.25">
      <c r="A109" s="51">
        <f>IF(E109="","",MAX($A$1:A108)+1)</f>
        <v>40</v>
      </c>
      <c r="B109" s="52" t="s">
        <v>497</v>
      </c>
      <c r="C109" s="54" t="s">
        <v>760</v>
      </c>
      <c r="D109" s="38">
        <v>4</v>
      </c>
      <c r="E109" s="39" t="s">
        <v>29</v>
      </c>
      <c r="F109" s="27"/>
      <c r="G109" s="27"/>
      <c r="H109" s="28">
        <f t="shared" si="6"/>
        <v>0</v>
      </c>
      <c r="I109" s="28">
        <f t="shared" si="7"/>
        <v>0</v>
      </c>
      <c r="J109" s="27"/>
      <c r="K109" s="27"/>
    </row>
    <row r="110" spans="1:11">
      <c r="A110" s="51" t="str">
        <f>IF(E110="","",MAX($A$1:A109)+1)</f>
        <v/>
      </c>
      <c r="B110" s="52"/>
      <c r="C110" s="54"/>
      <c r="D110" s="38"/>
      <c r="E110" s="39"/>
      <c r="F110" s="27"/>
      <c r="G110" s="27"/>
      <c r="H110" s="28"/>
      <c r="I110" s="28"/>
      <c r="J110" s="27"/>
      <c r="K110" s="27"/>
    </row>
    <row r="111" spans="1:11" ht="89.25">
      <c r="A111" s="51">
        <f>IF(E111="","",MAX($A$1:A110)+1)</f>
        <v>41</v>
      </c>
      <c r="B111" s="52" t="s">
        <v>498</v>
      </c>
      <c r="C111" s="54" t="s">
        <v>761</v>
      </c>
      <c r="D111" s="38">
        <v>4</v>
      </c>
      <c r="E111" s="39" t="s">
        <v>111</v>
      </c>
      <c r="F111" s="27"/>
      <c r="G111" s="27"/>
      <c r="H111" s="28">
        <f t="shared" si="6"/>
        <v>0</v>
      </c>
      <c r="I111" s="28">
        <f t="shared" si="7"/>
        <v>0</v>
      </c>
      <c r="J111" s="27"/>
      <c r="K111" s="27"/>
    </row>
    <row r="112" spans="1:11">
      <c r="A112" s="51"/>
      <c r="B112" s="52"/>
      <c r="C112" s="54"/>
      <c r="D112" s="38"/>
      <c r="E112" s="39"/>
      <c r="F112" s="27"/>
      <c r="G112" s="27"/>
      <c r="H112" s="28"/>
      <c r="I112" s="28"/>
      <c r="J112" s="27"/>
      <c r="K112" s="27"/>
    </row>
    <row r="113" spans="1:11" ht="63.75">
      <c r="A113" s="51">
        <f>IF(E113="","",MAX($A$1:A112)+1)</f>
        <v>42</v>
      </c>
      <c r="B113" s="52"/>
      <c r="C113" s="56" t="s">
        <v>499</v>
      </c>
      <c r="D113" s="38">
        <v>10</v>
      </c>
      <c r="E113" s="39" t="s">
        <v>111</v>
      </c>
      <c r="F113" s="27"/>
      <c r="G113" s="27"/>
      <c r="H113" s="28">
        <f t="shared" si="6"/>
        <v>0</v>
      </c>
      <c r="I113" s="28">
        <f t="shared" si="7"/>
        <v>0</v>
      </c>
      <c r="J113" s="27"/>
      <c r="K113" s="27"/>
    </row>
    <row r="114" spans="1:11">
      <c r="A114" s="51" t="str">
        <f>IF(E114="","",MAX($A$1:A111)+1)</f>
        <v/>
      </c>
      <c r="B114" s="52"/>
      <c r="C114" s="54"/>
      <c r="D114" s="38"/>
      <c r="E114" s="39"/>
      <c r="F114" s="27"/>
      <c r="G114" s="27"/>
      <c r="H114" s="28"/>
      <c r="I114" s="28"/>
      <c r="J114" s="27"/>
      <c r="K114" s="27"/>
    </row>
    <row r="115" spans="1:11" ht="63.75">
      <c r="A115" s="51">
        <f>IF(E115="","",MAX($A$1:A114)+1)</f>
        <v>43</v>
      </c>
      <c r="B115" s="52"/>
      <c r="C115" s="56" t="s">
        <v>500</v>
      </c>
      <c r="D115" s="38">
        <v>10</v>
      </c>
      <c r="E115" s="39" t="s">
        <v>111</v>
      </c>
      <c r="F115" s="27"/>
      <c r="G115" s="27"/>
      <c r="H115" s="28">
        <f t="shared" si="6"/>
        <v>0</v>
      </c>
      <c r="I115" s="28">
        <f t="shared" si="7"/>
        <v>0</v>
      </c>
      <c r="J115" s="27"/>
      <c r="K115" s="27"/>
    </row>
    <row r="116" spans="1:11">
      <c r="A116" s="51"/>
      <c r="B116" s="52"/>
      <c r="C116" s="56"/>
      <c r="D116" s="38"/>
      <c r="E116" s="39"/>
      <c r="F116" s="27"/>
      <c r="G116" s="27"/>
      <c r="H116" s="28"/>
      <c r="I116" s="28"/>
      <c r="J116" s="27"/>
      <c r="K116" s="27"/>
    </row>
    <row r="117" spans="1:11" ht="63.75">
      <c r="A117" s="51">
        <f>IF(E117="","",MAX($A$1:A116)+1)</f>
        <v>44</v>
      </c>
      <c r="B117" s="52"/>
      <c r="C117" s="56" t="s">
        <v>501</v>
      </c>
      <c r="D117" s="38">
        <v>20</v>
      </c>
      <c r="E117" s="39" t="s">
        <v>111</v>
      </c>
      <c r="F117" s="27"/>
      <c r="G117" s="27"/>
      <c r="H117" s="28">
        <f t="shared" si="6"/>
        <v>0</v>
      </c>
      <c r="I117" s="28">
        <f t="shared" si="7"/>
        <v>0</v>
      </c>
      <c r="J117" s="27"/>
      <c r="K117" s="27"/>
    </row>
    <row r="118" spans="1:11">
      <c r="A118" s="51" t="str">
        <f>IF(E118="","",MAX($A$1:A115)+1)</f>
        <v/>
      </c>
      <c r="B118" s="52"/>
      <c r="C118" s="54"/>
      <c r="D118" s="38"/>
      <c r="E118" s="39"/>
      <c r="F118" s="27"/>
      <c r="G118" s="27"/>
      <c r="H118" s="28"/>
      <c r="I118" s="28"/>
      <c r="J118" s="27"/>
      <c r="K118" s="27"/>
    </row>
    <row r="119" spans="1:11" ht="63.75">
      <c r="A119" s="51">
        <f>IF(E119="","",MAX($A$1:A118)+1)</f>
        <v>45</v>
      </c>
      <c r="B119" s="52"/>
      <c r="C119" s="54" t="s">
        <v>502</v>
      </c>
      <c r="D119" s="38">
        <v>1</v>
      </c>
      <c r="E119" s="39" t="s">
        <v>371</v>
      </c>
      <c r="F119" s="27"/>
      <c r="G119" s="27"/>
      <c r="H119" s="28">
        <f t="shared" si="6"/>
        <v>0</v>
      </c>
      <c r="I119" s="28">
        <f t="shared" si="7"/>
        <v>0</v>
      </c>
      <c r="J119" s="27"/>
      <c r="K119" s="27"/>
    </row>
    <row r="120" spans="1:11">
      <c r="A120" s="51"/>
      <c r="B120" s="52"/>
      <c r="C120" s="54"/>
      <c r="D120" s="38"/>
      <c r="E120" s="39"/>
      <c r="F120" s="27"/>
      <c r="G120" s="27"/>
      <c r="H120" s="28"/>
      <c r="I120" s="28"/>
      <c r="J120" s="27"/>
      <c r="K120" s="27"/>
    </row>
    <row r="121" spans="1:11" ht="76.5">
      <c r="A121" s="51">
        <f>IF(E121="","",MAX($A$1:A120)+1)</f>
        <v>46</v>
      </c>
      <c r="B121" s="52"/>
      <c r="C121" s="54" t="s">
        <v>503</v>
      </c>
      <c r="D121" s="38">
        <v>1</v>
      </c>
      <c r="E121" s="39" t="s">
        <v>371</v>
      </c>
      <c r="F121" s="27"/>
      <c r="G121" s="27"/>
      <c r="H121" s="28">
        <f t="shared" si="6"/>
        <v>0</v>
      </c>
      <c r="I121" s="28">
        <f t="shared" si="7"/>
        <v>0</v>
      </c>
      <c r="J121" s="27"/>
      <c r="K121" s="27"/>
    </row>
    <row r="122" spans="1:11">
      <c r="A122" s="51"/>
      <c r="B122" s="52"/>
      <c r="C122" s="54"/>
      <c r="D122" s="38"/>
      <c r="E122" s="39"/>
      <c r="F122" s="27"/>
      <c r="G122" s="27"/>
      <c r="H122" s="28"/>
      <c r="I122" s="28"/>
      <c r="J122" s="27"/>
      <c r="K122" s="27"/>
    </row>
    <row r="123" spans="1:11" ht="38.25">
      <c r="A123" s="51">
        <f>IF(E123="","",MAX($A$1:A122)+1)</f>
        <v>47</v>
      </c>
      <c r="B123" s="52"/>
      <c r="C123" s="54" t="s">
        <v>764</v>
      </c>
      <c r="D123" s="38">
        <v>3</v>
      </c>
      <c r="E123" s="39" t="s">
        <v>29</v>
      </c>
      <c r="F123" s="27"/>
      <c r="G123" s="27"/>
      <c r="H123" s="28">
        <f t="shared" si="6"/>
        <v>0</v>
      </c>
      <c r="I123" s="28">
        <f t="shared" si="7"/>
        <v>0</v>
      </c>
      <c r="J123" s="27"/>
      <c r="K123" s="27"/>
    </row>
    <row r="124" spans="1:11">
      <c r="A124" s="51"/>
      <c r="B124" s="52"/>
      <c r="D124" s="38"/>
      <c r="E124" s="39"/>
      <c r="F124" s="27"/>
      <c r="G124" s="27"/>
      <c r="H124" s="28"/>
      <c r="I124" s="28"/>
      <c r="J124" s="27"/>
      <c r="K124" s="27"/>
    </row>
    <row r="125" spans="1:11" ht="38.25">
      <c r="A125" s="51">
        <f>IF(E125="","",MAX($A$1:A124)+1)</f>
        <v>48</v>
      </c>
      <c r="B125" s="52"/>
      <c r="C125" s="54" t="s">
        <v>765</v>
      </c>
      <c r="D125" s="38">
        <v>1</v>
      </c>
      <c r="E125" s="39" t="s">
        <v>29</v>
      </c>
      <c r="F125" s="27"/>
      <c r="G125" s="27"/>
      <c r="H125" s="28">
        <f t="shared" si="6"/>
        <v>0</v>
      </c>
      <c r="I125" s="28">
        <f t="shared" si="7"/>
        <v>0</v>
      </c>
      <c r="J125" s="27"/>
      <c r="K125" s="27"/>
    </row>
    <row r="126" spans="1:11">
      <c r="A126" s="51"/>
      <c r="B126" s="52"/>
      <c r="C126" s="54"/>
      <c r="D126" s="38"/>
      <c r="E126" s="39"/>
      <c r="F126" s="27"/>
      <c r="G126" s="27"/>
      <c r="H126" s="28"/>
      <c r="I126" s="28"/>
      <c r="J126" s="27"/>
      <c r="K126" s="27"/>
    </row>
    <row r="127" spans="1:11">
      <c r="A127" s="51">
        <f>IF(E127="","",MAX($A$1:A126)+1)</f>
        <v>49</v>
      </c>
      <c r="B127" s="52"/>
      <c r="C127" s="54" t="s">
        <v>504</v>
      </c>
      <c r="D127" s="38">
        <v>1</v>
      </c>
      <c r="E127" s="39" t="s">
        <v>29</v>
      </c>
      <c r="F127" s="27"/>
      <c r="G127" s="27"/>
      <c r="H127" s="28">
        <f t="shared" si="6"/>
        <v>0</v>
      </c>
      <c r="I127" s="28">
        <f t="shared" si="7"/>
        <v>0</v>
      </c>
      <c r="J127" s="27"/>
      <c r="K127" s="27"/>
    </row>
    <row r="128" spans="1:11">
      <c r="A128" s="51" t="str">
        <f>IF(E128="","",MAX($A$1:A121)+1)</f>
        <v/>
      </c>
      <c r="B128" s="52"/>
      <c r="C128" s="54"/>
      <c r="D128" s="38"/>
      <c r="E128" s="39"/>
      <c r="F128" s="27"/>
      <c r="G128" s="27"/>
      <c r="H128" s="28"/>
      <c r="I128" s="28"/>
      <c r="J128" s="27"/>
      <c r="K128" s="27"/>
    </row>
    <row r="129" spans="1:11" ht="25.5">
      <c r="A129" s="51">
        <f>IF(E129="","",MAX($A$1:A128)+1)</f>
        <v>50</v>
      </c>
      <c r="B129" s="52" t="s">
        <v>505</v>
      </c>
      <c r="C129" s="54" t="s">
        <v>506</v>
      </c>
      <c r="D129" s="38">
        <v>1</v>
      </c>
      <c r="E129" s="39" t="s">
        <v>507</v>
      </c>
      <c r="F129" s="27"/>
      <c r="G129" s="27"/>
      <c r="H129" s="28">
        <f t="shared" si="6"/>
        <v>0</v>
      </c>
      <c r="I129" s="28">
        <f t="shared" si="7"/>
        <v>0</v>
      </c>
      <c r="J129" s="27"/>
      <c r="K129" s="27"/>
    </row>
    <row r="130" spans="1:11">
      <c r="A130" s="51" t="str">
        <f>IF(E130="","",MAX($A$1:A129)+1)</f>
        <v/>
      </c>
      <c r="B130" s="52"/>
      <c r="C130" s="54"/>
      <c r="D130" s="38"/>
      <c r="E130" s="39"/>
      <c r="F130" s="27"/>
      <c r="G130" s="27"/>
      <c r="H130" s="28"/>
      <c r="I130" s="28"/>
      <c r="J130" s="27"/>
      <c r="K130" s="27"/>
    </row>
    <row r="131" spans="1:11" ht="89.25">
      <c r="A131" s="51">
        <f>IF(E131="","",MAX($A$1:A130)+1)</f>
        <v>51</v>
      </c>
      <c r="B131" s="52" t="s">
        <v>508</v>
      </c>
      <c r="C131" s="54" t="s">
        <v>509</v>
      </c>
      <c r="D131" s="38">
        <v>1</v>
      </c>
      <c r="E131" s="39" t="s">
        <v>507</v>
      </c>
      <c r="F131" s="27"/>
      <c r="G131" s="27"/>
      <c r="H131" s="28">
        <f t="shared" si="6"/>
        <v>0</v>
      </c>
      <c r="I131" s="28">
        <f t="shared" si="7"/>
        <v>0</v>
      </c>
      <c r="J131" s="27"/>
      <c r="K131" s="27"/>
    </row>
    <row r="132" spans="1:11" ht="38.25">
      <c r="A132" s="51">
        <f>IF(E132="","",MAX($A$3:A131)+1)</f>
        <v>52</v>
      </c>
      <c r="B132" s="52"/>
      <c r="C132" s="57" t="s">
        <v>832</v>
      </c>
      <c r="D132" s="38">
        <v>1</v>
      </c>
      <c r="E132" s="39" t="s">
        <v>29</v>
      </c>
      <c r="F132" s="27"/>
      <c r="G132" s="27"/>
      <c r="H132" s="28">
        <f t="shared" si="6"/>
        <v>0</v>
      </c>
      <c r="I132" s="28">
        <f t="shared" si="7"/>
        <v>0</v>
      </c>
      <c r="J132" s="27"/>
      <c r="K132" s="27"/>
    </row>
    <row r="133" spans="1:11">
      <c r="A133" s="51" t="str">
        <f>IF(E133="","",MAX($A$3:A132)+1)</f>
        <v/>
      </c>
      <c r="B133" s="52"/>
      <c r="C133" s="57"/>
      <c r="D133" s="38"/>
      <c r="E133" s="39"/>
      <c r="F133" s="27"/>
      <c r="G133" s="27"/>
      <c r="H133" s="28"/>
      <c r="I133" s="28"/>
      <c r="J133" s="27"/>
      <c r="K133" s="27"/>
    </row>
    <row r="134" spans="1:11">
      <c r="A134" s="51">
        <f>IF(E134="","",MAX($A$3:A133)+1)</f>
        <v>53</v>
      </c>
      <c r="B134" s="52"/>
      <c r="C134" s="57" t="s">
        <v>833</v>
      </c>
      <c r="D134" s="38">
        <v>1</v>
      </c>
      <c r="E134" s="39" t="s">
        <v>29</v>
      </c>
      <c r="F134" s="27"/>
      <c r="G134" s="27"/>
      <c r="H134" s="28">
        <f t="shared" si="6"/>
        <v>0</v>
      </c>
      <c r="I134" s="28">
        <f t="shared" si="7"/>
        <v>0</v>
      </c>
      <c r="J134" s="27"/>
      <c r="K134" s="27"/>
    </row>
    <row r="135" spans="1:11">
      <c r="A135" s="51"/>
      <c r="B135" s="52"/>
      <c r="C135" s="57"/>
      <c r="D135" s="38"/>
      <c r="E135" s="39"/>
      <c r="F135" s="27"/>
      <c r="G135" s="27"/>
      <c r="H135" s="28"/>
      <c r="I135" s="28"/>
      <c r="J135" s="27"/>
      <c r="K135" s="27"/>
    </row>
    <row r="136" spans="1:11">
      <c r="A136" s="51">
        <f>IF(E136="","",MAX($A$3:A135)+1)</f>
        <v>54</v>
      </c>
      <c r="B136" s="52"/>
      <c r="C136" s="57" t="s">
        <v>834</v>
      </c>
      <c r="D136" s="38">
        <v>2</v>
      </c>
      <c r="E136" s="39" t="s">
        <v>29</v>
      </c>
      <c r="F136" s="27"/>
      <c r="G136" s="27"/>
      <c r="H136" s="28">
        <f t="shared" si="6"/>
        <v>0</v>
      </c>
      <c r="I136" s="28">
        <f t="shared" si="7"/>
        <v>0</v>
      </c>
      <c r="J136" s="27"/>
      <c r="K136" s="27"/>
    </row>
    <row r="137" spans="1:11">
      <c r="A137" s="51"/>
      <c r="B137" s="52"/>
      <c r="C137" s="57"/>
      <c r="D137" s="38"/>
      <c r="E137" s="39"/>
      <c r="F137" s="27"/>
      <c r="G137" s="27"/>
      <c r="H137" s="28"/>
      <c r="I137" s="28"/>
      <c r="J137" s="27"/>
      <c r="K137" s="27"/>
    </row>
    <row r="138" spans="1:11">
      <c r="A138" s="58"/>
      <c r="B138" s="58"/>
      <c r="C138" s="56"/>
      <c r="D138" s="38"/>
      <c r="E138" s="39"/>
      <c r="F138" s="59"/>
      <c r="G138" s="60" t="s">
        <v>18</v>
      </c>
      <c r="H138" s="61">
        <f>SUM(H83:H137)</f>
        <v>0</v>
      </c>
      <c r="I138" s="61">
        <f>SUM(I83:I137)</f>
        <v>0</v>
      </c>
      <c r="J138" s="27"/>
      <c r="K138" s="27"/>
    </row>
    <row r="139" spans="1:11">
      <c r="J139" s="27"/>
      <c r="K139" s="27"/>
    </row>
    <row r="140" spans="1:11">
      <c r="J140" s="27"/>
      <c r="K140" s="27"/>
    </row>
    <row r="141" spans="1:11">
      <c r="B141" s="10"/>
      <c r="J141" s="27"/>
      <c r="K141" s="27"/>
    </row>
    <row r="142" spans="1:11" ht="15" customHeight="1">
      <c r="A142" s="126" t="s">
        <v>737</v>
      </c>
      <c r="B142" s="126"/>
      <c r="C142" s="126"/>
      <c r="D142" s="126"/>
      <c r="E142" s="126"/>
      <c r="F142" s="126"/>
      <c r="G142" s="126"/>
      <c r="H142" s="126"/>
      <c r="I142" s="126"/>
      <c r="J142" s="27"/>
      <c r="K142" s="27"/>
    </row>
    <row r="143" spans="1:11">
      <c r="B143" s="18"/>
      <c r="C143" s="19"/>
      <c r="D143" s="20"/>
      <c r="E143" s="19"/>
      <c r="F143" s="19"/>
      <c r="G143" s="19"/>
      <c r="H143" s="19"/>
      <c r="I143" s="19"/>
      <c r="J143" s="27"/>
      <c r="K143" s="27"/>
    </row>
    <row r="144" spans="1:11" ht="25.5">
      <c r="A144" s="32" t="s">
        <v>19</v>
      </c>
      <c r="B144" s="7" t="s">
        <v>20</v>
      </c>
      <c r="C144" s="7" t="s">
        <v>21</v>
      </c>
      <c r="D144" s="30" t="s">
        <v>22</v>
      </c>
      <c r="E144" s="7" t="s">
        <v>23</v>
      </c>
      <c r="F144" s="33" t="s">
        <v>24</v>
      </c>
      <c r="G144" s="33" t="s">
        <v>25</v>
      </c>
      <c r="H144" s="33" t="s">
        <v>26</v>
      </c>
      <c r="I144" s="33" t="s">
        <v>27</v>
      </c>
    </row>
    <row r="145" spans="1:11" ht="51">
      <c r="A145" s="51">
        <f>IF(E145="","",MAX($A$1:B144)+1)</f>
        <v>55</v>
      </c>
      <c r="B145" s="52"/>
      <c r="C145" s="54" t="s">
        <v>762</v>
      </c>
      <c r="D145" s="38">
        <v>2</v>
      </c>
      <c r="E145" s="39" t="s">
        <v>29</v>
      </c>
      <c r="F145" s="27"/>
      <c r="G145" s="27"/>
      <c r="H145" s="28">
        <f>ROUND(D145*F145, 0)</f>
        <v>0</v>
      </c>
      <c r="I145" s="28">
        <f>ROUND(D145*G145, 0)</f>
        <v>0</v>
      </c>
      <c r="J145" s="27"/>
      <c r="K145" s="27"/>
    </row>
    <row r="146" spans="1:11">
      <c r="A146" s="51" t="str">
        <f>IF(E146="","",MAX($A$1:B144)+1)</f>
        <v/>
      </c>
      <c r="B146" s="52"/>
      <c r="C146" s="54"/>
      <c r="D146" s="38"/>
      <c r="E146" s="39"/>
      <c r="F146" s="27"/>
      <c r="G146" s="27"/>
      <c r="H146" s="28"/>
      <c r="I146" s="28"/>
      <c r="J146" s="62"/>
      <c r="K146" s="62"/>
    </row>
    <row r="147" spans="1:11" ht="25.5">
      <c r="A147" s="51">
        <f>IF(E147="","",MAX($A$1:B146)+1)</f>
        <v>56</v>
      </c>
      <c r="B147" s="52"/>
      <c r="C147" s="54" t="s">
        <v>763</v>
      </c>
      <c r="D147" s="38">
        <v>2</v>
      </c>
      <c r="E147" s="39" t="s">
        <v>29</v>
      </c>
      <c r="F147" s="27"/>
      <c r="G147" s="27"/>
      <c r="H147" s="28">
        <f>ROUND(D147*F147, 0)</f>
        <v>0</v>
      </c>
      <c r="I147" s="28">
        <f>ROUND(D147*G147, 0)</f>
        <v>0</v>
      </c>
      <c r="J147" s="27"/>
      <c r="K147" s="27"/>
    </row>
    <row r="148" spans="1:11">
      <c r="A148" s="58"/>
      <c r="B148" s="58"/>
      <c r="C148" s="56"/>
      <c r="D148" s="38"/>
      <c r="E148" s="39"/>
      <c r="F148" s="59"/>
      <c r="G148" s="60" t="s">
        <v>18</v>
      </c>
      <c r="H148" s="61">
        <f>SUM(H145:H147)</f>
        <v>0</v>
      </c>
      <c r="I148" s="61">
        <f>SUM(I145:I147)</f>
        <v>0</v>
      </c>
      <c r="J148" s="27"/>
      <c r="K148" s="27"/>
    </row>
    <row r="151" spans="1:11">
      <c r="A151" s="126" t="s">
        <v>736</v>
      </c>
      <c r="B151" s="126"/>
      <c r="C151" s="126"/>
      <c r="D151" s="126"/>
      <c r="E151" s="126"/>
      <c r="F151" s="126"/>
      <c r="G151" s="126"/>
      <c r="H151" s="126"/>
      <c r="I151" s="126"/>
    </row>
    <row r="152" spans="1:11">
      <c r="A152" s="18"/>
      <c r="B152" s="18"/>
      <c r="C152" s="19"/>
      <c r="D152" s="20"/>
      <c r="E152" s="19"/>
      <c r="F152" s="19"/>
      <c r="G152" s="19"/>
      <c r="H152" s="19"/>
      <c r="I152" s="19"/>
    </row>
    <row r="153" spans="1:11" ht="25.5">
      <c r="A153" s="32" t="s">
        <v>19</v>
      </c>
      <c r="B153" s="7" t="s">
        <v>20</v>
      </c>
      <c r="C153" s="7" t="s">
        <v>21</v>
      </c>
      <c r="D153" s="30" t="s">
        <v>22</v>
      </c>
      <c r="E153" s="7" t="s">
        <v>23</v>
      </c>
      <c r="F153" s="33" t="s">
        <v>24</v>
      </c>
      <c r="G153" s="33" t="s">
        <v>25</v>
      </c>
      <c r="H153" s="33" t="s">
        <v>26</v>
      </c>
      <c r="I153" s="33" t="s">
        <v>27</v>
      </c>
    </row>
    <row r="154" spans="1:11">
      <c r="A154" s="63" t="str">
        <f>IF(E154="","",MAX($A$1:A153)+1)</f>
        <v/>
      </c>
      <c r="B154" s="64"/>
      <c r="C154" s="41" t="s">
        <v>512</v>
      </c>
      <c r="D154" s="54"/>
      <c r="E154" s="23"/>
      <c r="F154" s="65"/>
      <c r="G154" s="65"/>
      <c r="H154" s="28"/>
      <c r="I154" s="28"/>
      <c r="J154" s="65"/>
      <c r="K154" s="65"/>
    </row>
    <row r="155" spans="1:11" ht="76.5">
      <c r="A155" s="63">
        <f>IF(E155="","",MAX($A$1:A154)+1)</f>
        <v>57</v>
      </c>
      <c r="B155" s="64" t="s">
        <v>513</v>
      </c>
      <c r="C155" s="23" t="s">
        <v>514</v>
      </c>
      <c r="D155" s="54">
        <f>4</f>
        <v>4</v>
      </c>
      <c r="E155" s="23" t="s">
        <v>111</v>
      </c>
      <c r="F155" s="27"/>
      <c r="G155" s="27"/>
      <c r="H155" s="28">
        <f>ROUND(D155*F155, 0)</f>
        <v>0</v>
      </c>
      <c r="I155" s="28">
        <f>ROUND(D155*G155, 0)</f>
        <v>0</v>
      </c>
      <c r="J155" s="27"/>
      <c r="K155" s="27"/>
    </row>
    <row r="156" spans="1:11">
      <c r="A156" s="63" t="str">
        <f>IF(E156="","",MAX($A$1:A155)+1)</f>
        <v/>
      </c>
      <c r="B156" s="64"/>
      <c r="C156" s="23"/>
      <c r="D156" s="54"/>
      <c r="E156" s="23"/>
      <c r="F156" s="65"/>
      <c r="G156" s="65"/>
      <c r="H156" s="28"/>
      <c r="I156" s="28"/>
      <c r="J156" s="65"/>
      <c r="K156" s="65"/>
    </row>
    <row r="157" spans="1:11" ht="102">
      <c r="A157" s="63">
        <f>IF(E157="","",MAX($A$1:A156)+1)</f>
        <v>58</v>
      </c>
      <c r="B157" s="64" t="s">
        <v>515</v>
      </c>
      <c r="C157" s="23" t="s">
        <v>516</v>
      </c>
      <c r="D157" s="23">
        <v>30</v>
      </c>
      <c r="E157" s="23" t="s">
        <v>111</v>
      </c>
      <c r="F157" s="27"/>
      <c r="G157" s="27"/>
      <c r="H157" s="28">
        <f>ROUND(D157*F157, 0)</f>
        <v>0</v>
      </c>
      <c r="I157" s="28">
        <f>ROUND(D157*G157, 0)</f>
        <v>0</v>
      </c>
      <c r="J157" s="27"/>
      <c r="K157" s="27"/>
    </row>
    <row r="158" spans="1:11">
      <c r="A158" s="63" t="str">
        <f>IF(E158="","",MAX($A$1:A157)+1)</f>
        <v/>
      </c>
      <c r="B158" s="64"/>
      <c r="C158" s="23"/>
      <c r="D158" s="23"/>
      <c r="E158" s="23"/>
      <c r="F158" s="65"/>
      <c r="G158" s="65"/>
      <c r="H158" s="28"/>
      <c r="I158" s="28"/>
      <c r="J158" s="65"/>
      <c r="K158" s="65"/>
    </row>
    <row r="159" spans="1:11" ht="102">
      <c r="A159" s="63">
        <f>IF(E159="","",MAX($A$1:A158)+1)</f>
        <v>59</v>
      </c>
      <c r="B159" s="64" t="s">
        <v>517</v>
      </c>
      <c r="C159" s="23" t="s">
        <v>518</v>
      </c>
      <c r="D159" s="23">
        <v>8</v>
      </c>
      <c r="E159" s="23" t="s">
        <v>111</v>
      </c>
      <c r="F159" s="27"/>
      <c r="G159" s="27"/>
      <c r="H159" s="28">
        <f t="shared" ref="H156:H219" si="8">ROUND(D159*F159, 0)</f>
        <v>0</v>
      </c>
      <c r="I159" s="28">
        <f t="shared" ref="I156:I219" si="9">ROUND(D159*G159, 0)</f>
        <v>0</v>
      </c>
      <c r="J159" s="27"/>
      <c r="K159" s="27"/>
    </row>
    <row r="160" spans="1:11">
      <c r="A160" s="63" t="str">
        <f>IF(E160="","",MAX($A$1:A159)+1)</f>
        <v/>
      </c>
      <c r="B160" s="64"/>
      <c r="C160" s="23"/>
      <c r="D160" s="23"/>
      <c r="E160" s="23"/>
      <c r="F160" s="65"/>
      <c r="G160" s="65"/>
      <c r="H160" s="28"/>
      <c r="I160" s="28"/>
      <c r="J160" s="65"/>
      <c r="K160" s="65"/>
    </row>
    <row r="161" spans="1:11" ht="102">
      <c r="A161" s="63">
        <f>IF(E161="","",MAX($A$1:A160)+1)</f>
        <v>60</v>
      </c>
      <c r="B161" s="64" t="s">
        <v>519</v>
      </c>
      <c r="C161" s="23" t="s">
        <v>520</v>
      </c>
      <c r="D161" s="23">
        <v>8</v>
      </c>
      <c r="E161" s="23" t="s">
        <v>111</v>
      </c>
      <c r="F161" s="27"/>
      <c r="G161" s="27"/>
      <c r="H161" s="28">
        <f t="shared" si="8"/>
        <v>0</v>
      </c>
      <c r="I161" s="28">
        <f t="shared" si="9"/>
        <v>0</v>
      </c>
      <c r="J161" s="27"/>
      <c r="K161" s="27"/>
    </row>
    <row r="162" spans="1:11">
      <c r="A162" s="63" t="str">
        <f>IF(E162="","",MAX($A$1:A161)+1)</f>
        <v/>
      </c>
      <c r="B162" s="64"/>
      <c r="C162" s="23"/>
      <c r="D162" s="23"/>
      <c r="E162" s="23"/>
      <c r="F162" s="65"/>
      <c r="G162" s="65"/>
      <c r="H162" s="28"/>
      <c r="I162" s="28"/>
      <c r="J162" s="65"/>
      <c r="K162" s="65"/>
    </row>
    <row r="163" spans="1:11" ht="63.75">
      <c r="A163" s="63">
        <f>IF(E163="","",MAX($A$1:A162)+1)</f>
        <v>61</v>
      </c>
      <c r="B163" s="64" t="s">
        <v>521</v>
      </c>
      <c r="C163" s="23" t="s">
        <v>522</v>
      </c>
      <c r="D163" s="23">
        <v>2</v>
      </c>
      <c r="E163" s="23" t="s">
        <v>111</v>
      </c>
      <c r="F163" s="27"/>
      <c r="G163" s="27"/>
      <c r="H163" s="28">
        <f t="shared" si="8"/>
        <v>0</v>
      </c>
      <c r="I163" s="28">
        <f t="shared" si="9"/>
        <v>0</v>
      </c>
      <c r="J163" s="27"/>
      <c r="K163" s="27"/>
    </row>
    <row r="164" spans="1:11">
      <c r="A164" s="63" t="str">
        <f>IF(E164="","",MAX($A$1:A163)+1)</f>
        <v/>
      </c>
      <c r="B164" s="64"/>
      <c r="C164" s="23"/>
      <c r="D164" s="23"/>
      <c r="E164" s="23"/>
      <c r="F164" s="65"/>
      <c r="G164" s="65"/>
      <c r="H164" s="28"/>
      <c r="I164" s="28"/>
      <c r="J164" s="65"/>
      <c r="K164" s="65"/>
    </row>
    <row r="165" spans="1:11" ht="127.5">
      <c r="A165" s="63">
        <f>IF(E165="","",MAX($A$1:A164)+1)</f>
        <v>62</v>
      </c>
      <c r="B165" s="64" t="s">
        <v>523</v>
      </c>
      <c r="C165" s="23" t="s">
        <v>524</v>
      </c>
      <c r="D165" s="23">
        <v>10</v>
      </c>
      <c r="E165" s="23" t="s">
        <v>111</v>
      </c>
      <c r="F165" s="27"/>
      <c r="G165" s="27"/>
      <c r="H165" s="28">
        <f t="shared" si="8"/>
        <v>0</v>
      </c>
      <c r="I165" s="28">
        <f t="shared" si="9"/>
        <v>0</v>
      </c>
      <c r="J165" s="27"/>
      <c r="K165" s="27"/>
    </row>
    <row r="166" spans="1:11">
      <c r="A166" s="63" t="str">
        <f>IF(E166="","",MAX($A$1:A165)+1)</f>
        <v/>
      </c>
      <c r="B166" s="64"/>
      <c r="C166" s="23"/>
      <c r="D166" s="23"/>
      <c r="E166" s="23"/>
      <c r="F166" s="65"/>
      <c r="G166" s="65"/>
      <c r="H166" s="28"/>
      <c r="I166" s="28"/>
      <c r="J166" s="65"/>
      <c r="K166" s="65"/>
    </row>
    <row r="167" spans="1:11" ht="127.5">
      <c r="A167" s="63">
        <f>IF(E167="","",MAX($A$1:A166)+1)</f>
        <v>63</v>
      </c>
      <c r="B167" s="64" t="s">
        <v>525</v>
      </c>
      <c r="C167" s="23" t="s">
        <v>526</v>
      </c>
      <c r="D167" s="23">
        <v>32</v>
      </c>
      <c r="E167" s="23" t="s">
        <v>111</v>
      </c>
      <c r="F167" s="27"/>
      <c r="G167" s="27"/>
      <c r="H167" s="28">
        <f t="shared" si="8"/>
        <v>0</v>
      </c>
      <c r="I167" s="28">
        <f t="shared" si="9"/>
        <v>0</v>
      </c>
      <c r="J167" s="27"/>
      <c r="K167" s="27"/>
    </row>
    <row r="168" spans="1:11">
      <c r="A168" s="63" t="str">
        <f>IF(E168="","",MAX($A$1:A167)+1)</f>
        <v/>
      </c>
      <c r="B168" s="64"/>
      <c r="C168" s="23"/>
      <c r="D168" s="23"/>
      <c r="E168" s="23"/>
      <c r="F168" s="65"/>
      <c r="G168" s="65"/>
      <c r="H168" s="28"/>
      <c r="I168" s="28"/>
      <c r="J168" s="65"/>
      <c r="K168" s="65"/>
    </row>
    <row r="169" spans="1:11" ht="178.5">
      <c r="A169" s="63">
        <f>IF(E169="","",MAX($A$1:A168)+1)</f>
        <v>64</v>
      </c>
      <c r="B169" s="64" t="s">
        <v>527</v>
      </c>
      <c r="C169" s="23" t="s">
        <v>528</v>
      </c>
      <c r="D169" s="23">
        <v>4</v>
      </c>
      <c r="E169" s="23" t="s">
        <v>29</v>
      </c>
      <c r="F169" s="27"/>
      <c r="G169" s="27"/>
      <c r="H169" s="28">
        <f t="shared" si="8"/>
        <v>0</v>
      </c>
      <c r="I169" s="28">
        <f t="shared" si="9"/>
        <v>0</v>
      </c>
      <c r="J169" s="27"/>
      <c r="K169" s="27"/>
    </row>
    <row r="170" spans="1:11">
      <c r="A170" s="63" t="str">
        <f>IF(E170="","",MAX($A$1:A169)+1)</f>
        <v/>
      </c>
      <c r="B170" s="64"/>
      <c r="C170" s="23"/>
      <c r="D170" s="23"/>
      <c r="E170" s="23"/>
      <c r="F170" s="65"/>
      <c r="G170" s="65"/>
      <c r="H170" s="28"/>
      <c r="I170" s="28"/>
      <c r="J170" s="65"/>
      <c r="K170" s="65"/>
    </row>
    <row r="171" spans="1:11" ht="127.5">
      <c r="A171" s="63">
        <f>IF(E171="","",MAX($A$1:A170)+1)</f>
        <v>65</v>
      </c>
      <c r="B171" s="64" t="s">
        <v>529</v>
      </c>
      <c r="C171" s="54" t="s">
        <v>530</v>
      </c>
      <c r="D171" s="23">
        <v>2</v>
      </c>
      <c r="E171" s="23" t="s">
        <v>29</v>
      </c>
      <c r="F171" s="27"/>
      <c r="G171" s="27"/>
      <c r="H171" s="28">
        <f t="shared" si="8"/>
        <v>0</v>
      </c>
      <c r="I171" s="28">
        <f t="shared" si="9"/>
        <v>0</v>
      </c>
      <c r="J171" s="27"/>
      <c r="K171" s="27"/>
    </row>
    <row r="172" spans="1:11">
      <c r="A172" s="63" t="str">
        <f>IF(E172="","",MAX($A$1:A171)+1)</f>
        <v/>
      </c>
      <c r="B172" s="63"/>
      <c r="C172" s="23"/>
      <c r="D172" s="23"/>
      <c r="E172" s="23"/>
      <c r="F172" s="23"/>
      <c r="G172" s="23"/>
      <c r="H172" s="28"/>
      <c r="I172" s="28"/>
      <c r="J172" s="65"/>
      <c r="K172" s="65"/>
    </row>
    <row r="173" spans="1:11" ht="51">
      <c r="A173" s="63">
        <f>IF(E173="","",MAX($A$1:A172)+1)</f>
        <v>66</v>
      </c>
      <c r="B173" s="54" t="s">
        <v>531</v>
      </c>
      <c r="C173" s="54" t="s">
        <v>532</v>
      </c>
      <c r="D173" s="23">
        <v>2</v>
      </c>
      <c r="E173" s="23" t="s">
        <v>111</v>
      </c>
      <c r="F173" s="27"/>
      <c r="G173" s="27"/>
      <c r="H173" s="28">
        <f t="shared" si="8"/>
        <v>0</v>
      </c>
      <c r="I173" s="28">
        <f t="shared" si="9"/>
        <v>0</v>
      </c>
      <c r="J173" s="27"/>
      <c r="K173" s="27"/>
    </row>
    <row r="174" spans="1:11">
      <c r="A174" s="63" t="str">
        <f>IF(E174="","",MAX($A$1:A173)+1)</f>
        <v/>
      </c>
      <c r="B174" s="54"/>
      <c r="C174" s="54"/>
      <c r="D174" s="23"/>
      <c r="E174" s="23"/>
      <c r="F174" s="62"/>
      <c r="G174" s="62"/>
      <c r="H174" s="28"/>
      <c r="I174" s="28"/>
      <c r="J174" s="65"/>
      <c r="K174" s="65"/>
    </row>
    <row r="175" spans="1:11" ht="140.25">
      <c r="A175" s="63">
        <f>IF(E175="","",MAX($A$1:A174)+1)</f>
        <v>67</v>
      </c>
      <c r="B175" s="64" t="s">
        <v>533</v>
      </c>
      <c r="C175" s="23" t="s">
        <v>534</v>
      </c>
      <c r="D175" s="25">
        <v>15</v>
      </c>
      <c r="E175" s="26" t="s">
        <v>111</v>
      </c>
      <c r="F175" s="27"/>
      <c r="G175" s="27"/>
      <c r="H175" s="28">
        <f t="shared" si="8"/>
        <v>0</v>
      </c>
      <c r="I175" s="28">
        <f t="shared" si="9"/>
        <v>0</v>
      </c>
      <c r="J175" s="27"/>
      <c r="K175" s="27"/>
    </row>
    <row r="176" spans="1:11">
      <c r="A176" s="63" t="str">
        <f>IF(E176="","",MAX($A$1:A175)+1)</f>
        <v/>
      </c>
      <c r="B176" s="64"/>
      <c r="C176" s="23"/>
      <c r="D176" s="25"/>
      <c r="E176" s="26"/>
      <c r="F176" s="27"/>
      <c r="G176" s="27"/>
      <c r="H176" s="28"/>
      <c r="I176" s="28"/>
      <c r="J176" s="65"/>
      <c r="K176" s="65"/>
    </row>
    <row r="177" spans="1:11" ht="140.25">
      <c r="A177" s="63">
        <f>IF(E177="","",MAX($A$1:A176)+1)</f>
        <v>68</v>
      </c>
      <c r="B177" s="64" t="s">
        <v>535</v>
      </c>
      <c r="C177" s="23" t="s">
        <v>536</v>
      </c>
      <c r="D177" s="25">
        <v>45</v>
      </c>
      <c r="E177" s="26" t="s">
        <v>111</v>
      </c>
      <c r="F177" s="27"/>
      <c r="G177" s="27"/>
      <c r="H177" s="28">
        <f t="shared" si="8"/>
        <v>0</v>
      </c>
      <c r="I177" s="28">
        <f t="shared" si="9"/>
        <v>0</v>
      </c>
      <c r="J177" s="27"/>
      <c r="K177" s="27"/>
    </row>
    <row r="178" spans="1:11">
      <c r="A178" s="63" t="str">
        <f>IF(E178="","",MAX($A$1:A177)+1)</f>
        <v/>
      </c>
      <c r="B178" s="64"/>
      <c r="C178" s="23"/>
      <c r="D178" s="25"/>
      <c r="E178" s="26"/>
      <c r="F178" s="27"/>
      <c r="G178" s="27"/>
      <c r="H178" s="28"/>
      <c r="I178" s="28"/>
      <c r="J178" s="65"/>
      <c r="K178" s="65"/>
    </row>
    <row r="179" spans="1:11" ht="140.25">
      <c r="A179" s="63">
        <f>IF(E179="","",MAX($A$1:A178)+1)</f>
        <v>69</v>
      </c>
      <c r="B179" s="64" t="s">
        <v>537</v>
      </c>
      <c r="C179" s="23" t="s">
        <v>538</v>
      </c>
      <c r="D179" s="25">
        <v>35</v>
      </c>
      <c r="E179" s="26" t="s">
        <v>111</v>
      </c>
      <c r="F179" s="27"/>
      <c r="G179" s="27"/>
      <c r="H179" s="28">
        <f t="shared" si="8"/>
        <v>0</v>
      </c>
      <c r="I179" s="28">
        <f t="shared" si="9"/>
        <v>0</v>
      </c>
      <c r="J179" s="27"/>
      <c r="K179" s="27"/>
    </row>
    <row r="180" spans="1:11">
      <c r="A180" s="63" t="str">
        <f>IF(E180="","",MAX($A$1:A179)+1)</f>
        <v/>
      </c>
      <c r="B180" s="64"/>
      <c r="C180" s="23"/>
      <c r="D180" s="25"/>
      <c r="E180" s="26"/>
      <c r="F180" s="27"/>
      <c r="G180" s="27"/>
      <c r="H180" s="28"/>
      <c r="I180" s="28"/>
      <c r="J180" s="65"/>
      <c r="K180" s="65"/>
    </row>
    <row r="181" spans="1:11" ht="140.25">
      <c r="A181" s="63">
        <f>IF(E181="","",MAX($A$1:A180)+1)</f>
        <v>70</v>
      </c>
      <c r="B181" s="64" t="s">
        <v>539</v>
      </c>
      <c r="C181" s="23" t="s">
        <v>540</v>
      </c>
      <c r="D181" s="25">
        <v>20</v>
      </c>
      <c r="E181" s="26" t="s">
        <v>111</v>
      </c>
      <c r="F181" s="27"/>
      <c r="G181" s="27"/>
      <c r="H181" s="28">
        <f t="shared" si="8"/>
        <v>0</v>
      </c>
      <c r="I181" s="28">
        <f t="shared" si="9"/>
        <v>0</v>
      </c>
      <c r="J181" s="27"/>
      <c r="K181" s="27"/>
    </row>
    <row r="182" spans="1:11">
      <c r="A182" s="63" t="str">
        <f>IF(E182="","",MAX($A$1:A181)+1)</f>
        <v/>
      </c>
      <c r="B182" s="64"/>
      <c r="C182" s="23"/>
      <c r="D182" s="25"/>
      <c r="E182" s="26"/>
      <c r="F182" s="27"/>
      <c r="G182" s="27"/>
      <c r="H182" s="28"/>
      <c r="I182" s="28"/>
      <c r="J182" s="65"/>
      <c r="K182" s="65"/>
    </row>
    <row r="183" spans="1:11" ht="140.25">
      <c r="A183" s="63">
        <f>IF(E183="","",MAX($A$1:A182)+1)</f>
        <v>71</v>
      </c>
      <c r="B183" s="64" t="s">
        <v>541</v>
      </c>
      <c r="C183" s="23" t="s">
        <v>542</v>
      </c>
      <c r="D183" s="25">
        <v>15</v>
      </c>
      <c r="E183" s="26" t="s">
        <v>111</v>
      </c>
      <c r="F183" s="27"/>
      <c r="G183" s="27"/>
      <c r="H183" s="28">
        <f t="shared" si="8"/>
        <v>0</v>
      </c>
      <c r="I183" s="28">
        <f t="shared" si="9"/>
        <v>0</v>
      </c>
      <c r="J183" s="27"/>
      <c r="K183" s="27"/>
    </row>
    <row r="184" spans="1:11">
      <c r="A184" s="63" t="str">
        <f>IF(E184="","",MAX($A$1:A183)+1)</f>
        <v/>
      </c>
      <c r="B184" s="64"/>
      <c r="C184" s="23"/>
      <c r="D184" s="25"/>
      <c r="E184" s="26"/>
      <c r="F184" s="27"/>
      <c r="G184" s="27"/>
      <c r="H184" s="28"/>
      <c r="I184" s="28"/>
      <c r="J184" s="65"/>
      <c r="K184" s="65"/>
    </row>
    <row r="185" spans="1:11" ht="140.25">
      <c r="A185" s="63">
        <f>IF(E185="","",MAX($A$1:A184)+1)</f>
        <v>72</v>
      </c>
      <c r="B185" s="64" t="s">
        <v>543</v>
      </c>
      <c r="C185" s="23" t="s">
        <v>544</v>
      </c>
      <c r="D185" s="25">
        <v>45</v>
      </c>
      <c r="E185" s="26" t="s">
        <v>111</v>
      </c>
      <c r="F185" s="27"/>
      <c r="G185" s="27"/>
      <c r="H185" s="28">
        <f t="shared" si="8"/>
        <v>0</v>
      </c>
      <c r="I185" s="28">
        <f t="shared" si="9"/>
        <v>0</v>
      </c>
      <c r="J185" s="27"/>
      <c r="K185" s="27"/>
    </row>
    <row r="186" spans="1:11">
      <c r="A186" s="63" t="str">
        <f>IF(E186="","",MAX($A$1:A185)+1)</f>
        <v/>
      </c>
      <c r="B186" s="64"/>
      <c r="C186" s="23"/>
      <c r="D186" s="25"/>
      <c r="E186" s="26"/>
      <c r="F186" s="27"/>
      <c r="G186" s="27"/>
      <c r="H186" s="28">
        <f t="shared" si="8"/>
        <v>0</v>
      </c>
      <c r="I186" s="28">
        <f t="shared" si="9"/>
        <v>0</v>
      </c>
      <c r="J186" s="65"/>
      <c r="K186" s="65"/>
    </row>
    <row r="187" spans="1:11" ht="140.25">
      <c r="A187" s="63">
        <f>IF(E187="","",MAX($A$1:A186)+1)</f>
        <v>73</v>
      </c>
      <c r="B187" s="64" t="s">
        <v>545</v>
      </c>
      <c r="C187" s="23" t="s">
        <v>546</v>
      </c>
      <c r="D187" s="25">
        <v>35</v>
      </c>
      <c r="E187" s="26" t="s">
        <v>111</v>
      </c>
      <c r="F187" s="27"/>
      <c r="G187" s="27"/>
      <c r="H187" s="28">
        <f t="shared" si="8"/>
        <v>0</v>
      </c>
      <c r="I187" s="28">
        <f t="shared" si="9"/>
        <v>0</v>
      </c>
      <c r="J187" s="27"/>
      <c r="K187" s="27"/>
    </row>
    <row r="188" spans="1:11">
      <c r="A188" s="63" t="str">
        <f>IF(E188="","",MAX($A$1:A187)+1)</f>
        <v/>
      </c>
      <c r="B188" s="64"/>
      <c r="C188" s="23"/>
      <c r="D188" s="25"/>
      <c r="E188" s="26"/>
      <c r="F188" s="27"/>
      <c r="G188" s="27"/>
      <c r="H188" s="28"/>
      <c r="I188" s="28"/>
      <c r="J188" s="65"/>
      <c r="K188" s="65"/>
    </row>
    <row r="189" spans="1:11" ht="133.5" customHeight="1">
      <c r="A189" s="63">
        <f>IF(E189="","",MAX($A$1:A188)+1)</f>
        <v>74</v>
      </c>
      <c r="B189" s="64" t="s">
        <v>547</v>
      </c>
      <c r="C189" s="23" t="s">
        <v>548</v>
      </c>
      <c r="D189" s="25">
        <v>20</v>
      </c>
      <c r="E189" s="26" t="s">
        <v>111</v>
      </c>
      <c r="F189" s="27"/>
      <c r="G189" s="27"/>
      <c r="H189" s="28">
        <f t="shared" si="8"/>
        <v>0</v>
      </c>
      <c r="I189" s="28">
        <f t="shared" si="9"/>
        <v>0</v>
      </c>
      <c r="J189" s="27"/>
      <c r="K189" s="27"/>
    </row>
    <row r="190" spans="1:11">
      <c r="A190" s="63" t="str">
        <f>IF(E190="","",MAX($A$1:A189)+1)</f>
        <v/>
      </c>
      <c r="B190" s="64"/>
      <c r="C190" s="23"/>
      <c r="D190" s="25"/>
      <c r="E190" s="26"/>
      <c r="F190" s="27"/>
      <c r="G190" s="27"/>
      <c r="H190" s="28"/>
      <c r="I190" s="28"/>
      <c r="J190" s="65"/>
      <c r="K190" s="65"/>
    </row>
    <row r="191" spans="1:11" ht="25.5">
      <c r="A191" s="63">
        <f>IF(E191="","",MAX($A$1:A190)+1)</f>
        <v>75</v>
      </c>
      <c r="B191" s="64" t="s">
        <v>549</v>
      </c>
      <c r="C191" s="54" t="s">
        <v>550</v>
      </c>
      <c r="D191" s="54">
        <f>D181+D179+D177+D175</f>
        <v>115</v>
      </c>
      <c r="E191" s="54" t="s">
        <v>484</v>
      </c>
      <c r="F191" s="27"/>
      <c r="G191" s="27"/>
      <c r="H191" s="28">
        <f t="shared" si="8"/>
        <v>0</v>
      </c>
      <c r="I191" s="28">
        <f t="shared" si="9"/>
        <v>0</v>
      </c>
      <c r="J191" s="27"/>
      <c r="K191" s="27"/>
    </row>
    <row r="192" spans="1:11">
      <c r="A192" s="63" t="str">
        <f>IF(E192="","",MAX($A$1:A191)+1)</f>
        <v/>
      </c>
      <c r="B192" s="64"/>
      <c r="C192" s="54"/>
      <c r="D192" s="54"/>
      <c r="E192" s="54"/>
      <c r="F192" s="27"/>
      <c r="G192" s="27"/>
      <c r="H192" s="28"/>
      <c r="I192" s="28"/>
      <c r="J192" s="65"/>
      <c r="K192" s="65"/>
    </row>
    <row r="193" spans="1:11" ht="158.25" customHeight="1">
      <c r="A193" s="63">
        <f>IF(E193="","",MAX($A$1:A192)+1)</f>
        <v>76</v>
      </c>
      <c r="B193" s="64" t="s">
        <v>551</v>
      </c>
      <c r="C193" s="54" t="s">
        <v>552</v>
      </c>
      <c r="D193" s="54">
        <v>2</v>
      </c>
      <c r="E193" s="54" t="s">
        <v>29</v>
      </c>
      <c r="F193" s="27"/>
      <c r="G193" s="27"/>
      <c r="H193" s="28">
        <f t="shared" si="8"/>
        <v>0</v>
      </c>
      <c r="I193" s="28">
        <f t="shared" si="9"/>
        <v>0</v>
      </c>
      <c r="J193" s="27"/>
      <c r="K193" s="27"/>
    </row>
    <row r="194" spans="1:11">
      <c r="A194" s="63" t="str">
        <f>IF(E194="","",MAX($A$1:A193)+1)</f>
        <v/>
      </c>
      <c r="B194" s="54"/>
      <c r="C194" s="54"/>
      <c r="D194" s="54"/>
      <c r="E194" s="54"/>
      <c r="F194" s="27"/>
      <c r="G194" s="27"/>
      <c r="H194" s="28"/>
      <c r="I194" s="28"/>
      <c r="J194" s="65"/>
      <c r="K194" s="65"/>
    </row>
    <row r="195" spans="1:11">
      <c r="A195" s="63">
        <f>IF(E195="","",MAX($A$1:A194)+1)</f>
        <v>77</v>
      </c>
      <c r="B195" s="64"/>
      <c r="C195" s="54" t="s">
        <v>553</v>
      </c>
      <c r="D195" s="54">
        <v>2</v>
      </c>
      <c r="E195" s="54" t="s">
        <v>29</v>
      </c>
      <c r="F195" s="27"/>
      <c r="G195" s="27"/>
      <c r="H195" s="28">
        <f t="shared" si="8"/>
        <v>0</v>
      </c>
      <c r="I195" s="28">
        <f t="shared" si="9"/>
        <v>0</v>
      </c>
      <c r="J195" s="27"/>
      <c r="K195" s="27"/>
    </row>
    <row r="196" spans="1:11">
      <c r="A196" s="63" t="str">
        <f>IF(E196="","",MAX($A$1:A195)+1)</f>
        <v/>
      </c>
      <c r="B196" s="64"/>
      <c r="C196" s="41" t="s">
        <v>554</v>
      </c>
      <c r="D196" s="66"/>
      <c r="E196" s="67"/>
      <c r="F196" s="27"/>
      <c r="G196" s="27"/>
      <c r="H196" s="28"/>
      <c r="I196" s="28"/>
      <c r="J196" s="65"/>
      <c r="K196" s="65"/>
    </row>
    <row r="197" spans="1:11" ht="38.25">
      <c r="A197" s="63" t="str">
        <f>IF(E197="","",MAX($A$1:A196)+1)</f>
        <v/>
      </c>
      <c r="B197" s="64"/>
      <c r="C197" s="23" t="s">
        <v>555</v>
      </c>
      <c r="D197" s="66"/>
      <c r="E197" s="67"/>
      <c r="F197" s="27"/>
      <c r="G197" s="27"/>
      <c r="H197" s="28"/>
      <c r="I197" s="28"/>
      <c r="J197" s="27"/>
      <c r="K197" s="27"/>
    </row>
    <row r="198" spans="1:11">
      <c r="A198" s="63" t="str">
        <f>IF(E198="","",MAX($A$1:A197)+1)</f>
        <v/>
      </c>
      <c r="B198" s="64"/>
      <c r="C198" s="23"/>
      <c r="D198" s="66"/>
      <c r="E198" s="67"/>
      <c r="F198" s="27"/>
      <c r="G198" s="27"/>
      <c r="H198" s="28"/>
      <c r="I198" s="28"/>
      <c r="J198" s="65"/>
      <c r="K198" s="65"/>
    </row>
    <row r="199" spans="1:11" ht="89.25">
      <c r="A199" s="63">
        <f>IF(E199="","",MAX($A$1:A198)+1)</f>
        <v>78</v>
      </c>
      <c r="B199" s="64" t="s">
        <v>556</v>
      </c>
      <c r="C199" s="54" t="s">
        <v>557</v>
      </c>
      <c r="D199" s="68">
        <v>2</v>
      </c>
      <c r="E199" s="69" t="s">
        <v>445</v>
      </c>
      <c r="F199" s="27"/>
      <c r="G199" s="27"/>
      <c r="H199" s="28">
        <f t="shared" si="8"/>
        <v>0</v>
      </c>
      <c r="I199" s="28">
        <f t="shared" si="9"/>
        <v>0</v>
      </c>
      <c r="J199" s="27"/>
      <c r="K199" s="27"/>
    </row>
    <row r="200" spans="1:11">
      <c r="A200" s="63" t="str">
        <f>IF(E200="","",MAX($A$1:A199)+1)</f>
        <v/>
      </c>
      <c r="B200" s="64"/>
      <c r="C200" s="54"/>
      <c r="D200" s="68"/>
      <c r="E200" s="69"/>
      <c r="F200" s="27"/>
      <c r="G200" s="27"/>
      <c r="H200" s="28"/>
      <c r="I200" s="28"/>
      <c r="J200" s="65"/>
      <c r="K200" s="65"/>
    </row>
    <row r="201" spans="1:11" ht="89.25">
      <c r="A201" s="63">
        <f>IF(E201="","",MAX($A$1:A200)+1)</f>
        <v>79</v>
      </c>
      <c r="B201" s="64" t="s">
        <v>558</v>
      </c>
      <c r="C201" s="54" t="s">
        <v>559</v>
      </c>
      <c r="D201" s="68">
        <v>2</v>
      </c>
      <c r="E201" s="69" t="s">
        <v>445</v>
      </c>
      <c r="F201" s="27"/>
      <c r="G201" s="27"/>
      <c r="H201" s="28">
        <f t="shared" si="8"/>
        <v>0</v>
      </c>
      <c r="I201" s="28">
        <f t="shared" si="9"/>
        <v>0</v>
      </c>
      <c r="J201" s="27"/>
      <c r="K201" s="27"/>
    </row>
    <row r="202" spans="1:11">
      <c r="A202" s="63" t="str">
        <f>IF(E202="","",MAX($A$1:A201)+1)</f>
        <v/>
      </c>
      <c r="B202" s="64"/>
      <c r="C202" s="54"/>
      <c r="D202" s="68"/>
      <c r="E202" s="69"/>
      <c r="F202" s="27"/>
      <c r="G202" s="27"/>
      <c r="H202" s="28"/>
      <c r="I202" s="28"/>
      <c r="J202" s="65"/>
      <c r="K202" s="65"/>
    </row>
    <row r="203" spans="1:11" ht="156" customHeight="1">
      <c r="A203" s="63">
        <f>IF(E203="","",MAX($A$1:A202)+1)</f>
        <v>80</v>
      </c>
      <c r="B203" s="64" t="s">
        <v>560</v>
      </c>
      <c r="C203" s="54" t="s">
        <v>766</v>
      </c>
      <c r="D203" s="68">
        <v>2</v>
      </c>
      <c r="E203" s="69" t="s">
        <v>436</v>
      </c>
      <c r="F203" s="27"/>
      <c r="G203" s="27"/>
      <c r="H203" s="28">
        <f t="shared" si="8"/>
        <v>0</v>
      </c>
      <c r="I203" s="28">
        <f t="shared" si="9"/>
        <v>0</v>
      </c>
      <c r="J203" s="27"/>
      <c r="K203" s="27"/>
    </row>
    <row r="204" spans="1:11">
      <c r="A204" s="63" t="str">
        <f>IF(E204="","",MAX($A$1:A203)+1)</f>
        <v/>
      </c>
      <c r="B204" s="64"/>
      <c r="C204" s="54"/>
      <c r="D204" s="68"/>
      <c r="E204" s="69"/>
      <c r="F204" s="27"/>
      <c r="G204" s="27"/>
      <c r="H204" s="28"/>
      <c r="I204" s="28"/>
      <c r="J204" s="65"/>
      <c r="K204" s="65"/>
    </row>
    <row r="205" spans="1:11" ht="102">
      <c r="A205" s="63">
        <f>IF(E205="","",MAX($A$1:A204)+1)</f>
        <v>81</v>
      </c>
      <c r="B205" s="64" t="s">
        <v>561</v>
      </c>
      <c r="C205" s="54" t="s">
        <v>767</v>
      </c>
      <c r="D205" s="68">
        <v>2</v>
      </c>
      <c r="E205" s="69" t="s">
        <v>445</v>
      </c>
      <c r="F205" s="27"/>
      <c r="G205" s="27"/>
      <c r="H205" s="28">
        <f t="shared" si="8"/>
        <v>0</v>
      </c>
      <c r="I205" s="28">
        <f t="shared" si="9"/>
        <v>0</v>
      </c>
      <c r="J205" s="27"/>
      <c r="K205" s="27"/>
    </row>
    <row r="206" spans="1:11">
      <c r="A206" s="63" t="str">
        <f>IF(E206="","",MAX($A$1:A205)+1)</f>
        <v/>
      </c>
      <c r="B206" s="64"/>
      <c r="C206" s="54"/>
      <c r="D206" s="68"/>
      <c r="E206" s="69"/>
      <c r="F206" s="27"/>
      <c r="G206" s="27"/>
      <c r="H206" s="28"/>
      <c r="I206" s="28"/>
      <c r="J206" s="65"/>
      <c r="K206" s="65"/>
    </row>
    <row r="207" spans="1:11" ht="127.5">
      <c r="A207" s="63">
        <f>IF(E207="","",MAX($A$1:A206)+1)</f>
        <v>82</v>
      </c>
      <c r="B207" s="64" t="s">
        <v>562</v>
      </c>
      <c r="C207" s="54" t="s">
        <v>768</v>
      </c>
      <c r="D207" s="68">
        <v>2</v>
      </c>
      <c r="E207" s="69" t="s">
        <v>436</v>
      </c>
      <c r="F207" s="27"/>
      <c r="G207" s="27"/>
      <c r="H207" s="28">
        <f t="shared" si="8"/>
        <v>0</v>
      </c>
      <c r="I207" s="28">
        <f t="shared" si="9"/>
        <v>0</v>
      </c>
      <c r="J207" s="27"/>
      <c r="K207" s="27"/>
    </row>
    <row r="208" spans="1:11">
      <c r="A208" s="63" t="str">
        <f>IF(E208="","",MAX($A$1:A207)+1)</f>
        <v/>
      </c>
      <c r="B208" s="64"/>
      <c r="C208" s="54"/>
      <c r="D208" s="68"/>
      <c r="E208" s="69"/>
      <c r="F208" s="27"/>
      <c r="G208" s="27"/>
      <c r="H208" s="28"/>
      <c r="I208" s="28"/>
      <c r="J208" s="65"/>
      <c r="K208" s="65"/>
    </row>
    <row r="209" spans="1:11" ht="89.25">
      <c r="A209" s="63">
        <f>IF(E209="","",MAX($A$1:A208)+1)</f>
        <v>83</v>
      </c>
      <c r="B209" s="64" t="s">
        <v>563</v>
      </c>
      <c r="C209" s="54" t="s">
        <v>564</v>
      </c>
      <c r="D209" s="68">
        <v>2</v>
      </c>
      <c r="E209" s="69" t="s">
        <v>445</v>
      </c>
      <c r="F209" s="27"/>
      <c r="G209" s="27"/>
      <c r="H209" s="28">
        <f t="shared" si="8"/>
        <v>0</v>
      </c>
      <c r="I209" s="28">
        <f t="shared" si="9"/>
        <v>0</v>
      </c>
      <c r="J209" s="27"/>
      <c r="K209" s="27"/>
    </row>
    <row r="210" spans="1:11">
      <c r="A210" s="63" t="str">
        <f>IF(E210="","",MAX($A$1:A209)+1)</f>
        <v/>
      </c>
      <c r="B210" s="64"/>
      <c r="C210" s="54"/>
      <c r="D210" s="68"/>
      <c r="E210" s="69"/>
      <c r="F210" s="27"/>
      <c r="G210" s="27"/>
      <c r="H210" s="28"/>
      <c r="I210" s="28"/>
      <c r="J210" s="65"/>
      <c r="K210" s="65"/>
    </row>
    <row r="211" spans="1:11" ht="102">
      <c r="A211" s="63">
        <f>IF(E211="","",MAX($A$1:A210)+1)</f>
        <v>84</v>
      </c>
      <c r="B211" s="64" t="s">
        <v>565</v>
      </c>
      <c r="C211" s="54" t="s">
        <v>566</v>
      </c>
      <c r="D211" s="68">
        <v>2</v>
      </c>
      <c r="E211" s="69" t="s">
        <v>445</v>
      </c>
      <c r="F211" s="27"/>
      <c r="G211" s="27"/>
      <c r="H211" s="28">
        <f t="shared" si="8"/>
        <v>0</v>
      </c>
      <c r="I211" s="28">
        <f t="shared" si="9"/>
        <v>0</v>
      </c>
      <c r="J211" s="27"/>
      <c r="K211" s="27"/>
    </row>
    <row r="212" spans="1:11" ht="51">
      <c r="A212" s="63" t="str">
        <f>IF(E212="","",MAX($A$1:A211)+1)</f>
        <v/>
      </c>
      <c r="B212" s="64"/>
      <c r="C212" s="70" t="s">
        <v>567</v>
      </c>
      <c r="D212" s="25"/>
      <c r="E212" s="26"/>
      <c r="F212" s="27"/>
      <c r="G212" s="27"/>
      <c r="H212" s="28"/>
      <c r="I212" s="28"/>
      <c r="J212" s="65"/>
      <c r="K212" s="65"/>
    </row>
    <row r="213" spans="1:11" ht="51">
      <c r="A213" s="63">
        <f>IF(E213="","",MAX($A$1:A212)+1)</f>
        <v>85</v>
      </c>
      <c r="B213" s="64" t="s">
        <v>568</v>
      </c>
      <c r="C213" s="54" t="s">
        <v>854</v>
      </c>
      <c r="D213" s="68">
        <v>8</v>
      </c>
      <c r="E213" s="69" t="s">
        <v>29</v>
      </c>
      <c r="F213" s="27"/>
      <c r="G213" s="27"/>
      <c r="H213" s="28">
        <f t="shared" si="8"/>
        <v>0</v>
      </c>
      <c r="I213" s="28">
        <f t="shared" si="9"/>
        <v>0</v>
      </c>
      <c r="J213" s="27"/>
      <c r="K213" s="27"/>
    </row>
    <row r="214" spans="1:11">
      <c r="A214" s="63" t="str">
        <f>IF(E214="","",MAX($A$1:A213)+1)</f>
        <v/>
      </c>
      <c r="B214" s="64"/>
      <c r="C214" s="54"/>
      <c r="D214" s="68"/>
      <c r="E214" s="69"/>
      <c r="F214" s="27"/>
      <c r="G214" s="27"/>
      <c r="H214" s="28"/>
      <c r="I214" s="28"/>
      <c r="J214" s="65"/>
      <c r="K214" s="65"/>
    </row>
    <row r="215" spans="1:11" ht="76.5">
      <c r="A215" s="63">
        <f>IF(E215="","",MAX($A$1:A214)+1)</f>
        <v>86</v>
      </c>
      <c r="B215" s="64" t="s">
        <v>569</v>
      </c>
      <c r="C215" s="54" t="s">
        <v>769</v>
      </c>
      <c r="D215" s="68">
        <v>8</v>
      </c>
      <c r="E215" s="69" t="s">
        <v>29</v>
      </c>
      <c r="F215" s="27"/>
      <c r="G215" s="27"/>
      <c r="H215" s="28">
        <f t="shared" si="8"/>
        <v>0</v>
      </c>
      <c r="I215" s="28">
        <f t="shared" si="9"/>
        <v>0</v>
      </c>
      <c r="J215" s="27"/>
      <c r="K215" s="27"/>
    </row>
    <row r="216" spans="1:11">
      <c r="A216" s="63" t="str">
        <f>IF(E216="","",MAX($A$1:A215)+1)</f>
        <v/>
      </c>
      <c r="B216" s="64"/>
      <c r="C216" s="54"/>
      <c r="D216" s="68"/>
      <c r="E216" s="69"/>
      <c r="F216" s="27"/>
      <c r="G216" s="27"/>
      <c r="H216" s="28"/>
      <c r="I216" s="28"/>
      <c r="J216" s="65"/>
      <c r="K216" s="65"/>
    </row>
    <row r="217" spans="1:11" ht="25.5">
      <c r="A217" s="63">
        <f>IF(E217="","",MAX($A$1:A216)+1)</f>
        <v>87</v>
      </c>
      <c r="B217" s="64"/>
      <c r="C217" s="54" t="s">
        <v>570</v>
      </c>
      <c r="D217" s="68">
        <v>8</v>
      </c>
      <c r="E217" s="69" t="s">
        <v>29</v>
      </c>
      <c r="F217" s="27"/>
      <c r="G217" s="27"/>
      <c r="H217" s="28">
        <f t="shared" si="8"/>
        <v>0</v>
      </c>
      <c r="I217" s="28">
        <f t="shared" si="9"/>
        <v>0</v>
      </c>
      <c r="J217" s="27"/>
      <c r="K217" s="27"/>
    </row>
    <row r="218" spans="1:11">
      <c r="A218" s="63" t="str">
        <f>IF(E218="","",MAX($A$1:A217)+1)</f>
        <v/>
      </c>
      <c r="B218" s="64"/>
      <c r="C218" s="54"/>
      <c r="D218" s="68"/>
      <c r="E218" s="69"/>
      <c r="F218" s="27"/>
      <c r="G218" s="27"/>
      <c r="H218" s="28"/>
      <c r="I218" s="28"/>
      <c r="J218" s="65"/>
      <c r="K218" s="65"/>
    </row>
    <row r="219" spans="1:11" ht="25.5">
      <c r="A219" s="63">
        <f>IF(E219="","",MAX($A$1:A218)+1)</f>
        <v>88</v>
      </c>
      <c r="B219" s="64"/>
      <c r="C219" s="54" t="s">
        <v>571</v>
      </c>
      <c r="D219" s="68">
        <v>8</v>
      </c>
      <c r="E219" s="69" t="s">
        <v>29</v>
      </c>
      <c r="F219" s="27"/>
      <c r="G219" s="27"/>
      <c r="H219" s="28">
        <f t="shared" si="8"/>
        <v>0</v>
      </c>
      <c r="I219" s="28">
        <f t="shared" si="9"/>
        <v>0</v>
      </c>
      <c r="J219" s="27"/>
      <c r="K219" s="27"/>
    </row>
    <row r="220" spans="1:11">
      <c r="A220" s="63" t="str">
        <f>IF(E220="","",MAX($A$1:A219)+1)</f>
        <v/>
      </c>
      <c r="B220" s="64"/>
      <c r="C220" s="54"/>
      <c r="D220" s="68"/>
      <c r="E220" s="69"/>
      <c r="F220" s="27"/>
      <c r="G220" s="27"/>
      <c r="H220" s="28"/>
      <c r="I220" s="28"/>
      <c r="J220" s="65"/>
      <c r="K220" s="65"/>
    </row>
    <row r="221" spans="1:11" ht="25.5">
      <c r="A221" s="63">
        <f>IF(E221="","",MAX($A$1:A220)+1)</f>
        <v>89</v>
      </c>
      <c r="B221" s="64"/>
      <c r="C221" s="54" t="s">
        <v>572</v>
      </c>
      <c r="D221" s="68">
        <v>8</v>
      </c>
      <c r="E221" s="69" t="s">
        <v>573</v>
      </c>
      <c r="F221" s="27"/>
      <c r="G221" s="27"/>
      <c r="H221" s="28">
        <f t="shared" ref="H220:H246" si="10">ROUND(D221*F221, 0)</f>
        <v>0</v>
      </c>
      <c r="I221" s="28">
        <f t="shared" ref="I220:I246" si="11">ROUND(D221*G221, 0)</f>
        <v>0</v>
      </c>
      <c r="J221" s="27"/>
      <c r="K221" s="27"/>
    </row>
    <row r="222" spans="1:11">
      <c r="A222" s="63" t="str">
        <f>IF(E222="","",MAX($A$1:A221)+1)</f>
        <v/>
      </c>
      <c r="B222" s="64"/>
      <c r="C222" s="54"/>
      <c r="D222" s="68"/>
      <c r="E222" s="69"/>
      <c r="F222" s="27"/>
      <c r="G222" s="27"/>
      <c r="H222" s="28"/>
      <c r="I222" s="28"/>
      <c r="J222" s="65"/>
      <c r="K222" s="65"/>
    </row>
    <row r="223" spans="1:11" ht="25.5">
      <c r="A223" s="63">
        <f>IF(E223="","",MAX($A$1:A222)+1)</f>
        <v>90</v>
      </c>
      <c r="B223" s="64"/>
      <c r="C223" s="54" t="s">
        <v>574</v>
      </c>
      <c r="D223" s="68">
        <v>28</v>
      </c>
      <c r="E223" s="69" t="s">
        <v>29</v>
      </c>
      <c r="F223" s="27"/>
      <c r="G223" s="27"/>
      <c r="H223" s="28">
        <f t="shared" si="10"/>
        <v>0</v>
      </c>
      <c r="I223" s="28">
        <f t="shared" si="11"/>
        <v>0</v>
      </c>
      <c r="J223" s="27"/>
      <c r="K223" s="27"/>
    </row>
    <row r="224" spans="1:11">
      <c r="A224" s="63" t="str">
        <f>IF(E224="","",MAX($A$1:A223)+1)</f>
        <v/>
      </c>
      <c r="B224" s="64"/>
      <c r="C224" s="54"/>
      <c r="D224" s="68"/>
      <c r="E224" s="69"/>
      <c r="F224" s="27"/>
      <c r="G224" s="27"/>
      <c r="H224" s="28"/>
      <c r="I224" s="28"/>
      <c r="J224" s="65"/>
      <c r="K224" s="65"/>
    </row>
    <row r="225" spans="1:11" ht="118.5" customHeight="1">
      <c r="A225" s="63">
        <f>IF(E225="","",MAX($A$1:A224)+1)</f>
        <v>91</v>
      </c>
      <c r="B225" s="64" t="s">
        <v>575</v>
      </c>
      <c r="C225" s="54" t="s">
        <v>576</v>
      </c>
      <c r="D225" s="68">
        <v>6</v>
      </c>
      <c r="E225" s="69" t="s">
        <v>29</v>
      </c>
      <c r="F225" s="27"/>
      <c r="G225" s="27"/>
      <c r="H225" s="28">
        <f t="shared" si="10"/>
        <v>0</v>
      </c>
      <c r="I225" s="28">
        <f t="shared" si="11"/>
        <v>0</v>
      </c>
      <c r="J225" s="27"/>
      <c r="K225" s="27"/>
    </row>
    <row r="226" spans="1:11">
      <c r="A226" s="63" t="str">
        <f>IF(E226="","",MAX($A$1:A225)+1)</f>
        <v/>
      </c>
      <c r="B226" s="64"/>
      <c r="C226" s="54"/>
      <c r="D226" s="68"/>
      <c r="E226" s="69"/>
      <c r="F226" s="27"/>
      <c r="G226" s="27"/>
      <c r="H226" s="28"/>
      <c r="I226" s="28"/>
      <c r="J226" s="65"/>
      <c r="K226" s="65"/>
    </row>
    <row r="227" spans="1:11" ht="51">
      <c r="A227" s="63">
        <f>IF(E227="","",MAX($A$1:A226)+1)</f>
        <v>92</v>
      </c>
      <c r="B227" s="64" t="s">
        <v>577</v>
      </c>
      <c r="C227" s="54" t="s">
        <v>578</v>
      </c>
      <c r="D227" s="68">
        <f>D225</f>
        <v>6</v>
      </c>
      <c r="E227" s="69" t="s">
        <v>29</v>
      </c>
      <c r="F227" s="27"/>
      <c r="G227" s="27"/>
      <c r="H227" s="28">
        <f t="shared" si="10"/>
        <v>0</v>
      </c>
      <c r="I227" s="28">
        <f t="shared" si="11"/>
        <v>0</v>
      </c>
      <c r="J227" s="27"/>
      <c r="K227" s="27"/>
    </row>
    <row r="228" spans="1:11">
      <c r="A228" s="63" t="str">
        <f>IF(E228="","",MAX($A$1:A227)+1)</f>
        <v/>
      </c>
      <c r="B228" s="64"/>
      <c r="C228" s="54"/>
      <c r="D228" s="68"/>
      <c r="E228" s="69"/>
      <c r="F228" s="27"/>
      <c r="G228" s="27"/>
      <c r="H228" s="28"/>
      <c r="I228" s="28"/>
      <c r="J228" s="65"/>
      <c r="K228" s="65"/>
    </row>
    <row r="229" spans="1:11" ht="89.25">
      <c r="A229" s="63">
        <f>IF(E229="","",MAX($A$1:A228)+1)</f>
        <v>93</v>
      </c>
      <c r="B229" s="64" t="s">
        <v>579</v>
      </c>
      <c r="C229" s="54" t="s">
        <v>580</v>
      </c>
      <c r="D229" s="68">
        <f>D225</f>
        <v>6</v>
      </c>
      <c r="E229" s="69" t="s">
        <v>29</v>
      </c>
      <c r="F229" s="27"/>
      <c r="G229" s="27"/>
      <c r="H229" s="28">
        <f t="shared" si="10"/>
        <v>0</v>
      </c>
      <c r="I229" s="28">
        <f t="shared" si="11"/>
        <v>0</v>
      </c>
      <c r="J229" s="27"/>
      <c r="K229" s="27"/>
    </row>
    <row r="230" spans="1:11">
      <c r="A230" s="63" t="str">
        <f>IF(E230="","",MAX($A$1:A229)+1)</f>
        <v/>
      </c>
      <c r="B230" s="64"/>
      <c r="C230" s="54"/>
      <c r="D230" s="68"/>
      <c r="E230" s="69"/>
      <c r="F230" s="27"/>
      <c r="G230" s="27"/>
      <c r="H230" s="28"/>
      <c r="I230" s="28"/>
      <c r="J230" s="65"/>
      <c r="K230" s="65"/>
    </row>
    <row r="231" spans="1:11" ht="63.75">
      <c r="A231" s="63">
        <f>IF(E231="","",MAX($A$1:A230)+1)</f>
        <v>94</v>
      </c>
      <c r="B231" s="64" t="s">
        <v>581</v>
      </c>
      <c r="C231" s="54" t="s">
        <v>582</v>
      </c>
      <c r="D231" s="68">
        <f>D225</f>
        <v>6</v>
      </c>
      <c r="E231" s="69" t="s">
        <v>29</v>
      </c>
      <c r="F231" s="27"/>
      <c r="G231" s="27"/>
      <c r="H231" s="28">
        <f t="shared" si="10"/>
        <v>0</v>
      </c>
      <c r="I231" s="28">
        <f t="shared" si="11"/>
        <v>0</v>
      </c>
      <c r="J231" s="27"/>
      <c r="K231" s="27"/>
    </row>
    <row r="232" spans="1:11">
      <c r="A232" s="63" t="str">
        <f>IF(E232="","",MAX($A$1:A231)+1)</f>
        <v/>
      </c>
      <c r="B232" s="64"/>
      <c r="C232" s="54"/>
      <c r="D232" s="68"/>
      <c r="E232" s="69"/>
      <c r="F232" s="27"/>
      <c r="G232" s="62"/>
      <c r="H232" s="28"/>
      <c r="I232" s="28"/>
      <c r="J232" s="65"/>
      <c r="K232" s="65"/>
    </row>
    <row r="233" spans="1:11" ht="114.75">
      <c r="A233" s="63">
        <f>IF(E233="","",MAX($A$1:A232)+1)</f>
        <v>95</v>
      </c>
      <c r="B233" s="64" t="s">
        <v>583</v>
      </c>
      <c r="C233" s="54" t="s">
        <v>584</v>
      </c>
      <c r="D233" s="68">
        <f>D225</f>
        <v>6</v>
      </c>
      <c r="E233" s="69" t="s">
        <v>29</v>
      </c>
      <c r="F233" s="27"/>
      <c r="G233" s="27"/>
      <c r="H233" s="28">
        <f t="shared" si="10"/>
        <v>0</v>
      </c>
      <c r="I233" s="28">
        <f t="shared" si="11"/>
        <v>0</v>
      </c>
      <c r="J233" s="27"/>
      <c r="K233" s="27"/>
    </row>
    <row r="234" spans="1:11">
      <c r="A234" s="63" t="str">
        <f>IF(E234="","",MAX($A$1:A233)+1)</f>
        <v/>
      </c>
      <c r="B234" s="64"/>
      <c r="C234" s="54"/>
      <c r="D234" s="68"/>
      <c r="E234" s="69"/>
      <c r="F234" s="27"/>
      <c r="G234" s="62"/>
      <c r="H234" s="28"/>
      <c r="I234" s="28"/>
      <c r="J234" s="65"/>
      <c r="K234" s="65"/>
    </row>
    <row r="235" spans="1:11" ht="51">
      <c r="A235" s="63">
        <f>IF(E235="","",MAX($A$1:A234)+1)</f>
        <v>96</v>
      </c>
      <c r="B235" s="64" t="s">
        <v>585</v>
      </c>
      <c r="C235" s="54" t="s">
        <v>586</v>
      </c>
      <c r="D235" s="68">
        <f>D225</f>
        <v>6</v>
      </c>
      <c r="E235" s="69" t="s">
        <v>29</v>
      </c>
      <c r="F235" s="27"/>
      <c r="G235" s="27"/>
      <c r="H235" s="28">
        <f t="shared" si="10"/>
        <v>0</v>
      </c>
      <c r="I235" s="28">
        <f t="shared" si="11"/>
        <v>0</v>
      </c>
      <c r="J235" s="27"/>
      <c r="K235" s="27"/>
    </row>
    <row r="236" spans="1:11">
      <c r="A236" s="63" t="str">
        <f>IF(E236="","",MAX($A$1:A235)+1)</f>
        <v/>
      </c>
      <c r="B236" s="64"/>
      <c r="C236" s="54"/>
      <c r="D236" s="68"/>
      <c r="E236" s="69"/>
      <c r="F236" s="62"/>
      <c r="G236" s="62"/>
      <c r="H236" s="28"/>
      <c r="I236" s="28"/>
      <c r="J236" s="65"/>
      <c r="K236" s="65"/>
    </row>
    <row r="237" spans="1:11" ht="89.25">
      <c r="A237" s="63">
        <f>IF(E237="","",MAX($A$1:A236)+1)</f>
        <v>97</v>
      </c>
      <c r="B237" s="64" t="s">
        <v>587</v>
      </c>
      <c r="C237" s="54" t="s">
        <v>588</v>
      </c>
      <c r="D237" s="68">
        <f>D225</f>
        <v>6</v>
      </c>
      <c r="E237" s="69" t="s">
        <v>29</v>
      </c>
      <c r="F237" s="27"/>
      <c r="G237" s="27"/>
      <c r="H237" s="28">
        <f t="shared" si="10"/>
        <v>0</v>
      </c>
      <c r="I237" s="28">
        <f t="shared" si="11"/>
        <v>0</v>
      </c>
      <c r="J237" s="27"/>
      <c r="K237" s="27"/>
    </row>
    <row r="238" spans="1:11">
      <c r="A238" s="63" t="str">
        <f>IF(E238="","",MAX($A$1:A237)+1)</f>
        <v/>
      </c>
      <c r="B238" s="64"/>
      <c r="C238" s="54"/>
      <c r="D238" s="68"/>
      <c r="E238" s="69"/>
      <c r="F238" s="62"/>
      <c r="G238" s="62"/>
      <c r="H238" s="28"/>
      <c r="I238" s="28"/>
      <c r="J238" s="65"/>
      <c r="K238" s="65"/>
    </row>
    <row r="239" spans="1:11" ht="63.75">
      <c r="A239" s="63">
        <f>IF(E239="","",MAX($A$1:A238)+1)</f>
        <v>98</v>
      </c>
      <c r="B239" s="64"/>
      <c r="C239" s="54" t="s">
        <v>589</v>
      </c>
      <c r="D239" s="68">
        <v>2</v>
      </c>
      <c r="E239" s="69" t="s">
        <v>371</v>
      </c>
      <c r="F239" s="27"/>
      <c r="G239" s="27"/>
      <c r="H239" s="28">
        <f t="shared" si="10"/>
        <v>0</v>
      </c>
      <c r="I239" s="28">
        <f t="shared" si="11"/>
        <v>0</v>
      </c>
      <c r="J239" s="27"/>
      <c r="K239" s="27"/>
    </row>
    <row r="240" spans="1:11" ht="25.5">
      <c r="A240" s="63">
        <f>IF(E240="","",MAX($A$3:A239)+1)</f>
        <v>99</v>
      </c>
      <c r="B240" s="64"/>
      <c r="C240" s="57" t="s">
        <v>835</v>
      </c>
      <c r="D240" s="71">
        <v>8.4</v>
      </c>
      <c r="E240" s="72" t="s">
        <v>49</v>
      </c>
      <c r="F240" s="27"/>
      <c r="G240" s="27"/>
      <c r="H240" s="28">
        <f t="shared" si="10"/>
        <v>0</v>
      </c>
      <c r="I240" s="28">
        <f t="shared" si="11"/>
        <v>0</v>
      </c>
      <c r="J240" s="27"/>
      <c r="K240" s="27"/>
    </row>
    <row r="241" spans="1:11">
      <c r="A241" s="63"/>
      <c r="B241" s="64"/>
      <c r="C241" s="57"/>
      <c r="D241" s="71"/>
      <c r="E241" s="72"/>
      <c r="F241" s="27"/>
      <c r="G241" s="27"/>
      <c r="H241" s="28"/>
      <c r="I241" s="28"/>
      <c r="J241" s="27"/>
      <c r="K241" s="27"/>
    </row>
    <row r="242" spans="1:11">
      <c r="A242" s="63">
        <f>IF(E242="","",MAX($A$3:A241)+1)</f>
        <v>100</v>
      </c>
      <c r="B242" s="64"/>
      <c r="C242" s="57" t="s">
        <v>836</v>
      </c>
      <c r="D242" s="71">
        <v>8.4</v>
      </c>
      <c r="E242" s="72" t="s">
        <v>49</v>
      </c>
      <c r="F242" s="27"/>
      <c r="G242" s="27"/>
      <c r="H242" s="28">
        <f t="shared" si="10"/>
        <v>0</v>
      </c>
      <c r="I242" s="28">
        <f t="shared" si="11"/>
        <v>0</v>
      </c>
      <c r="J242" s="27"/>
      <c r="K242" s="27"/>
    </row>
    <row r="243" spans="1:11">
      <c r="A243" s="63"/>
      <c r="B243" s="64"/>
      <c r="C243" s="57"/>
      <c r="D243" s="71"/>
      <c r="E243" s="72"/>
      <c r="F243" s="27"/>
      <c r="G243" s="27"/>
      <c r="H243" s="28"/>
      <c r="I243" s="28"/>
      <c r="J243" s="27"/>
      <c r="K243" s="27"/>
    </row>
    <row r="244" spans="1:11">
      <c r="A244" s="63">
        <f>IF(E244="","",MAX($A$3:A243)+1)</f>
        <v>101</v>
      </c>
      <c r="B244" s="64"/>
      <c r="C244" s="57" t="s">
        <v>837</v>
      </c>
      <c r="D244" s="71">
        <v>1</v>
      </c>
      <c r="E244" s="72" t="s">
        <v>29</v>
      </c>
      <c r="F244" s="27"/>
      <c r="G244" s="27"/>
      <c r="H244" s="28">
        <f t="shared" si="10"/>
        <v>0</v>
      </c>
      <c r="I244" s="28">
        <f t="shared" si="11"/>
        <v>0</v>
      </c>
      <c r="J244" s="27"/>
      <c r="K244" s="27"/>
    </row>
    <row r="245" spans="1:11">
      <c r="A245" s="63"/>
      <c r="B245" s="64"/>
      <c r="C245" s="57"/>
      <c r="D245" s="71"/>
      <c r="E245" s="72"/>
      <c r="F245" s="27"/>
      <c r="G245" s="27"/>
      <c r="H245" s="28"/>
      <c r="I245" s="28"/>
      <c r="J245" s="27"/>
      <c r="K245" s="27"/>
    </row>
    <row r="246" spans="1:11" ht="25.5">
      <c r="A246" s="63">
        <f>IF(E246="","",MAX($A$3:A245)+1)</f>
        <v>102</v>
      </c>
      <c r="B246" s="64"/>
      <c r="C246" s="57" t="s">
        <v>838</v>
      </c>
      <c r="D246" s="71">
        <v>2</v>
      </c>
      <c r="E246" s="72" t="s">
        <v>29</v>
      </c>
      <c r="F246" s="27"/>
      <c r="G246" s="27"/>
      <c r="H246" s="28">
        <f t="shared" si="10"/>
        <v>0</v>
      </c>
      <c r="I246" s="28">
        <f t="shared" si="11"/>
        <v>0</v>
      </c>
      <c r="J246" s="27"/>
      <c r="K246" s="27"/>
    </row>
    <row r="247" spans="1:11">
      <c r="A247" s="63"/>
      <c r="B247" s="64"/>
      <c r="C247" s="57"/>
      <c r="D247" s="71"/>
      <c r="E247" s="72"/>
      <c r="F247" s="27"/>
      <c r="G247" s="27"/>
      <c r="H247" s="28"/>
      <c r="I247" s="28"/>
      <c r="J247" s="27"/>
      <c r="K247" s="27"/>
    </row>
    <row r="248" spans="1:11">
      <c r="A248" s="58"/>
      <c r="B248" s="58"/>
      <c r="C248" s="56"/>
      <c r="D248" s="38"/>
      <c r="E248" s="39"/>
      <c r="F248" s="59"/>
      <c r="G248" s="60" t="s">
        <v>18</v>
      </c>
      <c r="H248" s="61">
        <f>SUM(H154:H247)</f>
        <v>0</v>
      </c>
      <c r="I248" s="61">
        <f>SUM(I154:I247)</f>
        <v>0</v>
      </c>
      <c r="J248" s="27"/>
      <c r="K248" s="27"/>
    </row>
    <row r="251" spans="1:11">
      <c r="A251" s="126" t="s">
        <v>590</v>
      </c>
      <c r="B251" s="126"/>
      <c r="C251" s="126"/>
      <c r="D251" s="126"/>
      <c r="E251" s="126"/>
      <c r="F251" s="126"/>
      <c r="G251" s="126"/>
      <c r="H251" s="126"/>
      <c r="I251" s="126"/>
    </row>
    <row r="252" spans="1:11">
      <c r="A252" s="18"/>
      <c r="B252" s="18"/>
      <c r="C252" s="19"/>
      <c r="D252" s="20"/>
      <c r="E252" s="19"/>
      <c r="F252" s="19"/>
      <c r="G252" s="19"/>
      <c r="H252" s="19"/>
      <c r="I252" s="19"/>
    </row>
    <row r="253" spans="1:11" ht="25.5">
      <c r="A253" s="32" t="s">
        <v>19</v>
      </c>
      <c r="B253" s="7" t="s">
        <v>20</v>
      </c>
      <c r="C253" s="7" t="s">
        <v>21</v>
      </c>
      <c r="D253" s="30" t="s">
        <v>22</v>
      </c>
      <c r="E253" s="7" t="s">
        <v>23</v>
      </c>
      <c r="F253" s="33" t="s">
        <v>24</v>
      </c>
      <c r="G253" s="33" t="s">
        <v>25</v>
      </c>
      <c r="H253" s="33" t="s">
        <v>26</v>
      </c>
      <c r="I253" s="33" t="s">
        <v>27</v>
      </c>
    </row>
    <row r="254" spans="1:11">
      <c r="A254" s="73"/>
      <c r="B254" s="64"/>
      <c r="C254" s="41" t="s">
        <v>590</v>
      </c>
      <c r="D254" s="54"/>
      <c r="E254" s="23"/>
      <c r="F254" s="65"/>
      <c r="G254" s="65"/>
      <c r="H254" s="28"/>
      <c r="I254" s="28"/>
    </row>
    <row r="255" spans="1:11" ht="127.5">
      <c r="A255" s="73">
        <f>IF(E255="","",MAX($A$1:A254)+1)</f>
        <v>103</v>
      </c>
      <c r="B255" s="64"/>
      <c r="C255" s="23" t="s">
        <v>524</v>
      </c>
      <c r="D255" s="23">
        <v>90</v>
      </c>
      <c r="E255" s="23" t="s">
        <v>111</v>
      </c>
      <c r="F255" s="27"/>
      <c r="G255" s="27"/>
      <c r="H255" s="28">
        <f>ROUND(D255*F255, 0)</f>
        <v>0</v>
      </c>
      <c r="I255" s="28">
        <f>ROUND(D255*G255, 0)</f>
        <v>0</v>
      </c>
      <c r="J255" s="74"/>
      <c r="K255" s="74"/>
    </row>
    <row r="256" spans="1:11">
      <c r="A256" s="73" t="str">
        <f>IF(E256="","",MAX($A$1:A255)+1)</f>
        <v/>
      </c>
      <c r="B256" s="64"/>
      <c r="C256" s="23"/>
      <c r="D256" s="23"/>
      <c r="E256" s="23"/>
      <c r="F256" s="65"/>
      <c r="G256" s="65"/>
      <c r="H256" s="28"/>
      <c r="I256" s="28"/>
      <c r="J256" s="65"/>
      <c r="K256" s="65"/>
    </row>
    <row r="257" spans="1:12" ht="38.25">
      <c r="A257" s="73">
        <f>IF(E257="","",MAX($A$1:A256)+1)</f>
        <v>104</v>
      </c>
      <c r="B257" s="64"/>
      <c r="C257" s="23" t="s">
        <v>591</v>
      </c>
      <c r="D257" s="23">
        <f>2*8</f>
        <v>16</v>
      </c>
      <c r="E257" s="23" t="s">
        <v>29</v>
      </c>
      <c r="F257" s="27"/>
      <c r="G257" s="27"/>
      <c r="H257" s="28">
        <f t="shared" ref="H256:H265" si="12">ROUND(D257*F257, 0)</f>
        <v>0</v>
      </c>
      <c r="I257" s="28">
        <f t="shared" ref="I256:I265" si="13">ROUND(D257*G257, 0)</f>
        <v>0</v>
      </c>
      <c r="J257" s="74"/>
      <c r="K257" s="74"/>
      <c r="L257" s="75"/>
    </row>
    <row r="258" spans="1:12">
      <c r="A258" s="73" t="str">
        <f>IF(E258="","",MAX($A$1:A257)+1)</f>
        <v/>
      </c>
      <c r="B258" s="64"/>
      <c r="C258" s="23"/>
      <c r="D258" s="23"/>
      <c r="E258" s="23"/>
      <c r="F258" s="65"/>
      <c r="G258" s="65"/>
      <c r="H258" s="28"/>
      <c r="I258" s="28"/>
      <c r="J258" s="65"/>
      <c r="K258" s="65"/>
    </row>
    <row r="259" spans="1:12" ht="38.25">
      <c r="A259" s="73">
        <f>IF(E259="","",MAX($A$1:A258)+1)</f>
        <v>105</v>
      </c>
      <c r="B259" s="64"/>
      <c r="C259" s="23" t="s">
        <v>592</v>
      </c>
      <c r="D259" s="23">
        <f>D257/2</f>
        <v>8</v>
      </c>
      <c r="E259" s="23" t="s">
        <v>29</v>
      </c>
      <c r="F259" s="27"/>
      <c r="G259" s="27"/>
      <c r="H259" s="28">
        <f t="shared" si="12"/>
        <v>0</v>
      </c>
      <c r="I259" s="28">
        <f t="shared" si="13"/>
        <v>0</v>
      </c>
      <c r="J259" s="74"/>
      <c r="K259" s="74"/>
      <c r="L259" s="75"/>
    </row>
    <row r="260" spans="1:12">
      <c r="A260" s="73" t="str">
        <f>IF(E260="","",MAX($A$1:A259)+1)</f>
        <v/>
      </c>
      <c r="B260" s="64"/>
      <c r="C260" s="23"/>
      <c r="D260" s="23"/>
      <c r="E260" s="23"/>
      <c r="F260" s="65"/>
      <c r="G260" s="65"/>
      <c r="H260" s="28"/>
      <c r="I260" s="28"/>
      <c r="J260" s="65"/>
      <c r="K260" s="65"/>
    </row>
    <row r="261" spans="1:12" ht="38.25">
      <c r="A261" s="73">
        <f>IF(E261="","",MAX($A$1:A260)+1)</f>
        <v>106</v>
      </c>
      <c r="B261" s="64"/>
      <c r="C261" s="23" t="s">
        <v>593</v>
      </c>
      <c r="D261" s="23">
        <f>D257</f>
        <v>16</v>
      </c>
      <c r="E261" s="23" t="s">
        <v>29</v>
      </c>
      <c r="F261" s="27"/>
      <c r="G261" s="27"/>
      <c r="H261" s="28">
        <f t="shared" si="12"/>
        <v>0</v>
      </c>
      <c r="I261" s="28">
        <f t="shared" si="13"/>
        <v>0</v>
      </c>
      <c r="J261" s="74"/>
      <c r="K261" s="74"/>
      <c r="L261" s="75"/>
    </row>
    <row r="262" spans="1:12">
      <c r="A262" s="73" t="str">
        <f>IF(E262="","",MAX($A$1:A261)+1)</f>
        <v/>
      </c>
      <c r="B262" s="64"/>
      <c r="C262" s="23"/>
      <c r="D262" s="23"/>
      <c r="E262" s="23"/>
      <c r="F262" s="65"/>
      <c r="G262" s="65"/>
      <c r="H262" s="28"/>
      <c r="I262" s="28"/>
      <c r="J262" s="65"/>
      <c r="K262" s="65"/>
    </row>
    <row r="263" spans="1:12" ht="127.5">
      <c r="A263" s="73">
        <f>IF(E263="","",MAX($A$1:A262)+1)</f>
        <v>107</v>
      </c>
      <c r="B263" s="64"/>
      <c r="C263" s="23" t="s">
        <v>594</v>
      </c>
      <c r="D263" s="23">
        <v>1</v>
      </c>
      <c r="E263" s="23" t="s">
        <v>371</v>
      </c>
      <c r="F263" s="27"/>
      <c r="G263" s="27"/>
      <c r="H263" s="28">
        <f t="shared" si="12"/>
        <v>0</v>
      </c>
      <c r="I263" s="28">
        <f t="shared" si="13"/>
        <v>0</v>
      </c>
      <c r="J263" s="27"/>
      <c r="K263" s="27"/>
    </row>
    <row r="264" spans="1:12">
      <c r="A264" s="73" t="str">
        <f>IF(E264="","",MAX($A$1:A263)+1)</f>
        <v/>
      </c>
      <c r="B264" s="64"/>
      <c r="C264" s="23"/>
      <c r="D264" s="23"/>
      <c r="E264" s="23"/>
      <c r="F264" s="65"/>
      <c r="G264" s="65"/>
      <c r="H264" s="28"/>
      <c r="I264" s="28"/>
      <c r="J264" s="65"/>
      <c r="K264" s="65"/>
    </row>
    <row r="265" spans="1:12" ht="76.5">
      <c r="A265" s="73">
        <f>IF(E265="","",MAX($A$1:A264)+1)</f>
        <v>108</v>
      </c>
      <c r="B265" s="64"/>
      <c r="C265" s="23" t="s">
        <v>595</v>
      </c>
      <c r="D265" s="23">
        <v>8</v>
      </c>
      <c r="E265" s="23" t="s">
        <v>445</v>
      </c>
      <c r="F265" s="27"/>
      <c r="G265" s="27"/>
      <c r="H265" s="28">
        <f t="shared" si="12"/>
        <v>0</v>
      </c>
      <c r="I265" s="28">
        <f t="shared" si="13"/>
        <v>0</v>
      </c>
      <c r="J265" s="27"/>
      <c r="K265" s="27"/>
    </row>
    <row r="266" spans="1:12">
      <c r="A266" s="73" t="str">
        <f>IF(E266="","",MAX($A$1:A265)+1)</f>
        <v/>
      </c>
      <c r="B266" s="64"/>
      <c r="C266" s="23"/>
      <c r="D266" s="23"/>
      <c r="E266" s="23"/>
      <c r="F266" s="65"/>
      <c r="G266" s="65"/>
      <c r="H266" s="28"/>
      <c r="I266" s="28"/>
    </row>
    <row r="267" spans="1:12">
      <c r="A267" s="58"/>
      <c r="B267" s="58"/>
      <c r="C267" s="56"/>
      <c r="D267" s="38"/>
      <c r="E267" s="39"/>
      <c r="F267" s="59"/>
      <c r="G267" s="60" t="s">
        <v>18</v>
      </c>
      <c r="H267" s="61">
        <f>SUM(H254:H266)</f>
        <v>0</v>
      </c>
      <c r="I267" s="61">
        <f>SUM(I254:I266)</f>
        <v>0</v>
      </c>
      <c r="J267" s="27"/>
      <c r="K267" s="27"/>
    </row>
    <row r="270" spans="1:12">
      <c r="A270" s="126" t="s">
        <v>735</v>
      </c>
      <c r="B270" s="126"/>
      <c r="C270" s="126"/>
      <c r="D270" s="126"/>
      <c r="E270" s="126"/>
      <c r="F270" s="126"/>
      <c r="G270" s="126"/>
      <c r="H270" s="126"/>
      <c r="I270" s="126"/>
    </row>
    <row r="271" spans="1:12">
      <c r="A271" s="18"/>
      <c r="B271" s="18"/>
      <c r="C271" s="19"/>
      <c r="D271" s="20"/>
      <c r="E271" s="19"/>
      <c r="F271" s="19"/>
      <c r="G271" s="19"/>
      <c r="H271" s="19"/>
      <c r="I271" s="19"/>
    </row>
    <row r="272" spans="1:12" ht="25.5">
      <c r="A272" s="32" t="s">
        <v>19</v>
      </c>
      <c r="B272" s="7" t="s">
        <v>20</v>
      </c>
      <c r="C272" s="7" t="s">
        <v>21</v>
      </c>
      <c r="D272" s="30" t="s">
        <v>22</v>
      </c>
      <c r="E272" s="7" t="s">
        <v>23</v>
      </c>
      <c r="F272" s="33" t="s">
        <v>24</v>
      </c>
      <c r="G272" s="33" t="s">
        <v>25</v>
      </c>
      <c r="H272" s="33" t="s">
        <v>26</v>
      </c>
      <c r="I272" s="33" t="s">
        <v>27</v>
      </c>
    </row>
    <row r="273" spans="1:11" ht="229.5">
      <c r="A273" s="76">
        <f>IF(E273="","",MAX($A$1:A272)+1)</f>
        <v>109</v>
      </c>
      <c r="B273" s="64"/>
      <c r="C273" s="23" t="s">
        <v>772</v>
      </c>
      <c r="D273" s="23">
        <v>7</v>
      </c>
      <c r="E273" s="23" t="s">
        <v>29</v>
      </c>
      <c r="F273" s="27"/>
      <c r="G273" s="27"/>
      <c r="H273" s="28">
        <f>ROUND(D273*F273, 0)</f>
        <v>0</v>
      </c>
      <c r="I273" s="28">
        <f>ROUND(D273*G273, 0)</f>
        <v>0</v>
      </c>
      <c r="J273" s="27"/>
      <c r="K273" s="27"/>
    </row>
    <row r="274" spans="1:11">
      <c r="A274" s="76" t="str">
        <f>IF(E274="","",MAX($A$1:A273)+1)</f>
        <v/>
      </c>
      <c r="B274" s="64"/>
      <c r="C274" s="23"/>
      <c r="D274" s="23"/>
      <c r="E274" s="23"/>
      <c r="F274" s="65"/>
      <c r="G274" s="65"/>
      <c r="H274" s="28"/>
      <c r="I274" s="28"/>
      <c r="J274" s="65"/>
      <c r="K274" s="65"/>
    </row>
    <row r="275" spans="1:11" ht="89.25">
      <c r="A275" s="76">
        <f>IF(E275="","",MAX($A$1:A274)+1)</f>
        <v>110</v>
      </c>
      <c r="B275" s="64"/>
      <c r="C275" s="23" t="s">
        <v>771</v>
      </c>
      <c r="D275" s="23">
        <v>3</v>
      </c>
      <c r="E275" s="23" t="s">
        <v>29</v>
      </c>
      <c r="F275" s="27"/>
      <c r="G275" s="27"/>
      <c r="H275" s="28">
        <f t="shared" ref="H274:H337" si="14">ROUND(D275*F275, 0)</f>
        <v>0</v>
      </c>
      <c r="I275" s="28">
        <f t="shared" ref="I274:I337" si="15">ROUND(D275*G275, 0)</f>
        <v>0</v>
      </c>
      <c r="J275" s="27"/>
      <c r="K275" s="27"/>
    </row>
    <row r="276" spans="1:11">
      <c r="A276" s="76" t="str">
        <f>IF(E276="","",MAX($A$1:A275)+1)</f>
        <v/>
      </c>
      <c r="B276" s="64"/>
      <c r="C276" s="23"/>
      <c r="D276" s="23"/>
      <c r="E276" s="23"/>
      <c r="F276" s="65"/>
      <c r="G276" s="65"/>
      <c r="H276" s="28"/>
      <c r="I276" s="28"/>
      <c r="J276" s="65"/>
      <c r="K276" s="65"/>
    </row>
    <row r="277" spans="1:11" ht="114.75">
      <c r="A277" s="76">
        <f>IF(E277="","",MAX($A$1:A276)+1)</f>
        <v>111</v>
      </c>
      <c r="B277" s="64"/>
      <c r="C277" s="77" t="s">
        <v>770</v>
      </c>
      <c r="D277" s="23">
        <v>1</v>
      </c>
      <c r="E277" s="23" t="s">
        <v>29</v>
      </c>
      <c r="F277" s="27"/>
      <c r="G277" s="27"/>
      <c r="H277" s="28">
        <f t="shared" si="14"/>
        <v>0</v>
      </c>
      <c r="I277" s="28">
        <f t="shared" si="15"/>
        <v>0</v>
      </c>
      <c r="J277" s="27"/>
      <c r="K277" s="27"/>
    </row>
    <row r="278" spans="1:11">
      <c r="A278" s="76" t="str">
        <f>IF(E278="","",MAX($A$1:A277)+1)</f>
        <v/>
      </c>
      <c r="B278" s="64"/>
      <c r="C278" s="23"/>
      <c r="D278" s="23"/>
      <c r="E278" s="23"/>
      <c r="F278" s="65"/>
      <c r="G278" s="65"/>
      <c r="H278" s="28"/>
      <c r="I278" s="28"/>
      <c r="J278" s="65"/>
      <c r="K278" s="65"/>
    </row>
    <row r="279" spans="1:11" ht="114.75">
      <c r="A279" s="76">
        <f>IF(E279="","",MAX($A$1:A278)+1)</f>
        <v>112</v>
      </c>
      <c r="B279" s="64"/>
      <c r="C279" s="77" t="s">
        <v>773</v>
      </c>
      <c r="D279" s="23">
        <v>2</v>
      </c>
      <c r="E279" s="23" t="s">
        <v>29</v>
      </c>
      <c r="F279" s="27"/>
      <c r="G279" s="27"/>
      <c r="H279" s="28">
        <f t="shared" si="14"/>
        <v>0</v>
      </c>
      <c r="I279" s="28">
        <f t="shared" si="15"/>
        <v>0</v>
      </c>
      <c r="J279" s="27"/>
      <c r="K279" s="27"/>
    </row>
    <row r="280" spans="1:11">
      <c r="A280" s="76" t="str">
        <f>IF(E280="","",MAX($A$1:A279)+1)</f>
        <v/>
      </c>
      <c r="B280" s="64"/>
      <c r="C280" s="77"/>
      <c r="D280" s="23"/>
      <c r="E280" s="23"/>
      <c r="F280" s="65"/>
      <c r="G280" s="65"/>
      <c r="H280" s="28"/>
      <c r="I280" s="28"/>
      <c r="J280" s="65"/>
      <c r="K280" s="65"/>
    </row>
    <row r="281" spans="1:11" ht="140.25">
      <c r="A281" s="76">
        <f>IF(E281="","",MAX($A$1:A280)+1)</f>
        <v>113</v>
      </c>
      <c r="B281" s="64" t="s">
        <v>533</v>
      </c>
      <c r="C281" s="23" t="s">
        <v>534</v>
      </c>
      <c r="D281" s="25">
        <v>3</v>
      </c>
      <c r="E281" s="26" t="s">
        <v>111</v>
      </c>
      <c r="F281" s="27"/>
      <c r="G281" s="27"/>
      <c r="H281" s="28">
        <f t="shared" si="14"/>
        <v>0</v>
      </c>
      <c r="I281" s="28">
        <f t="shared" si="15"/>
        <v>0</v>
      </c>
      <c r="J281" s="27"/>
      <c r="K281" s="27"/>
    </row>
    <row r="282" spans="1:11">
      <c r="A282" s="76" t="str">
        <f>IF(E282="","",MAX($A$1:A281)+1)</f>
        <v/>
      </c>
      <c r="B282" s="64"/>
      <c r="C282" s="77"/>
      <c r="D282" s="23"/>
      <c r="E282" s="23"/>
      <c r="F282" s="65"/>
      <c r="G282" s="65"/>
      <c r="H282" s="28"/>
      <c r="I282" s="28"/>
      <c r="J282" s="65"/>
      <c r="K282" s="65"/>
    </row>
    <row r="283" spans="1:11" ht="140.25">
      <c r="A283" s="76">
        <f>IF(E283="","",MAX($A$1:A282)+1)</f>
        <v>114</v>
      </c>
      <c r="B283" s="64" t="s">
        <v>535</v>
      </c>
      <c r="C283" s="23" t="s">
        <v>536</v>
      </c>
      <c r="D283" s="25">
        <v>97</v>
      </c>
      <c r="E283" s="26" t="s">
        <v>111</v>
      </c>
      <c r="F283" s="27"/>
      <c r="G283" s="27"/>
      <c r="H283" s="28">
        <f t="shared" si="14"/>
        <v>0</v>
      </c>
      <c r="I283" s="28">
        <f t="shared" si="15"/>
        <v>0</v>
      </c>
      <c r="J283" s="27"/>
      <c r="K283" s="27"/>
    </row>
    <row r="284" spans="1:11">
      <c r="A284" s="76" t="str">
        <f>IF(E284="","",MAX($A$1:A283)+1)</f>
        <v/>
      </c>
      <c r="B284" s="64"/>
      <c r="C284" s="23"/>
      <c r="D284" s="25"/>
      <c r="E284" s="26"/>
      <c r="F284" s="27"/>
      <c r="G284" s="27"/>
      <c r="H284" s="28"/>
      <c r="I284" s="28"/>
      <c r="J284" s="65"/>
      <c r="K284" s="65"/>
    </row>
    <row r="285" spans="1:11" ht="140.25">
      <c r="A285" s="76">
        <f>IF(E285="","",MAX($A$1:A284)+1)</f>
        <v>115</v>
      </c>
      <c r="B285" s="64" t="s">
        <v>537</v>
      </c>
      <c r="C285" s="23" t="s">
        <v>538</v>
      </c>
      <c r="D285" s="25">
        <v>58</v>
      </c>
      <c r="E285" s="26" t="s">
        <v>111</v>
      </c>
      <c r="F285" s="27"/>
      <c r="G285" s="27"/>
      <c r="H285" s="28">
        <f t="shared" si="14"/>
        <v>0</v>
      </c>
      <c r="I285" s="28">
        <f t="shared" si="15"/>
        <v>0</v>
      </c>
      <c r="J285" s="27"/>
      <c r="K285" s="27"/>
    </row>
    <row r="286" spans="1:11">
      <c r="A286" s="76" t="str">
        <f>IF(E286="","",MAX($A$1:A285)+1)</f>
        <v/>
      </c>
      <c r="B286" s="64"/>
      <c r="C286" s="23"/>
      <c r="D286" s="25"/>
      <c r="E286" s="26"/>
      <c r="F286" s="27"/>
      <c r="G286" s="27"/>
      <c r="H286" s="28"/>
      <c r="I286" s="28"/>
      <c r="J286" s="65"/>
      <c r="K286" s="65"/>
    </row>
    <row r="287" spans="1:11" ht="140.25">
      <c r="A287" s="76">
        <f>IF(E287="","",MAX($A$1:A286)+1)</f>
        <v>116</v>
      </c>
      <c r="B287" s="64" t="s">
        <v>539</v>
      </c>
      <c r="C287" s="23" t="s">
        <v>540</v>
      </c>
      <c r="D287" s="25">
        <v>42</v>
      </c>
      <c r="E287" s="26" t="s">
        <v>111</v>
      </c>
      <c r="F287" s="27"/>
      <c r="G287" s="27"/>
      <c r="H287" s="28">
        <f t="shared" si="14"/>
        <v>0</v>
      </c>
      <c r="I287" s="28">
        <f t="shared" si="15"/>
        <v>0</v>
      </c>
      <c r="J287" s="27"/>
      <c r="K287" s="27"/>
    </row>
    <row r="288" spans="1:11">
      <c r="A288" s="76" t="str">
        <f>IF(E288="","",MAX($A$1:A287)+1)</f>
        <v/>
      </c>
      <c r="B288" s="64"/>
      <c r="C288" s="77"/>
      <c r="D288" s="23"/>
      <c r="E288" s="23"/>
      <c r="F288" s="65"/>
      <c r="G288" s="65"/>
      <c r="H288" s="28"/>
      <c r="I288" s="28"/>
      <c r="J288" s="65"/>
      <c r="K288" s="65"/>
    </row>
    <row r="289" spans="1:11" ht="140.25">
      <c r="A289" s="76">
        <f>IF(E289="","",MAX($A$1:A288)+1)</f>
        <v>117</v>
      </c>
      <c r="B289" s="64" t="s">
        <v>541</v>
      </c>
      <c r="C289" s="23" t="s">
        <v>542</v>
      </c>
      <c r="D289" s="25">
        <f>D281</f>
        <v>3</v>
      </c>
      <c r="E289" s="26" t="s">
        <v>111</v>
      </c>
      <c r="F289" s="27"/>
      <c r="G289" s="27"/>
      <c r="H289" s="28">
        <f t="shared" si="14"/>
        <v>0</v>
      </c>
      <c r="I289" s="28">
        <f t="shared" si="15"/>
        <v>0</v>
      </c>
      <c r="J289" s="27"/>
      <c r="K289" s="27"/>
    </row>
    <row r="290" spans="1:11">
      <c r="A290" s="76" t="str">
        <f>IF(E290="","",MAX($A$1:A289)+1)</f>
        <v/>
      </c>
      <c r="B290" s="64"/>
      <c r="C290" s="23"/>
      <c r="D290" s="25"/>
      <c r="E290" s="26"/>
      <c r="F290" s="27"/>
      <c r="G290" s="27"/>
      <c r="H290" s="28"/>
      <c r="I290" s="28"/>
      <c r="J290" s="65"/>
      <c r="K290" s="65"/>
    </row>
    <row r="291" spans="1:11" ht="140.25">
      <c r="A291" s="76">
        <f>IF(E291="","",MAX($A$1:A290)+1)</f>
        <v>118</v>
      </c>
      <c r="B291" s="64" t="s">
        <v>543</v>
      </c>
      <c r="C291" s="23" t="s">
        <v>544</v>
      </c>
      <c r="D291" s="25">
        <f>D283</f>
        <v>97</v>
      </c>
      <c r="E291" s="26" t="s">
        <v>111</v>
      </c>
      <c r="F291" s="27"/>
      <c r="G291" s="27"/>
      <c r="H291" s="28">
        <f t="shared" si="14"/>
        <v>0</v>
      </c>
      <c r="I291" s="28">
        <f t="shared" si="15"/>
        <v>0</v>
      </c>
      <c r="J291" s="27"/>
      <c r="K291" s="27"/>
    </row>
    <row r="292" spans="1:11">
      <c r="A292" s="76" t="str">
        <f>IF(E292="","",MAX($A$1:A291)+1)</f>
        <v/>
      </c>
      <c r="B292" s="64"/>
      <c r="C292" s="23"/>
      <c r="D292" s="25"/>
      <c r="E292" s="26"/>
      <c r="F292" s="27"/>
      <c r="G292" s="27"/>
      <c r="H292" s="28"/>
      <c r="I292" s="28"/>
      <c r="J292" s="65"/>
      <c r="K292" s="65"/>
    </row>
    <row r="293" spans="1:11" ht="140.25">
      <c r="A293" s="76">
        <f>IF(E293="","",MAX($A$1:A292)+1)</f>
        <v>119</v>
      </c>
      <c r="B293" s="64" t="s">
        <v>545</v>
      </c>
      <c r="C293" s="23" t="s">
        <v>546</v>
      </c>
      <c r="D293" s="25">
        <f>D285</f>
        <v>58</v>
      </c>
      <c r="E293" s="26" t="s">
        <v>111</v>
      </c>
      <c r="F293" s="27"/>
      <c r="G293" s="27"/>
      <c r="H293" s="28">
        <f t="shared" si="14"/>
        <v>0</v>
      </c>
      <c r="I293" s="28">
        <f t="shared" si="15"/>
        <v>0</v>
      </c>
      <c r="J293" s="27"/>
      <c r="K293" s="27"/>
    </row>
    <row r="294" spans="1:11">
      <c r="A294" s="76" t="str">
        <f>IF(E294="","",MAX($A$1:A293)+1)</f>
        <v/>
      </c>
      <c r="B294" s="64"/>
      <c r="C294" s="23"/>
      <c r="D294" s="25"/>
      <c r="E294" s="26"/>
      <c r="F294" s="27"/>
      <c r="G294" s="27"/>
      <c r="H294" s="28"/>
      <c r="I294" s="28"/>
      <c r="J294" s="65"/>
      <c r="K294" s="65"/>
    </row>
    <row r="295" spans="1:11" ht="51">
      <c r="A295" s="76">
        <f>IF(E295="","",MAX($A$1:A294)+1)</f>
        <v>120</v>
      </c>
      <c r="B295" s="64"/>
      <c r="C295" s="23" t="s">
        <v>596</v>
      </c>
      <c r="D295" s="25">
        <v>6</v>
      </c>
      <c r="E295" s="26" t="s">
        <v>111</v>
      </c>
      <c r="F295" s="27"/>
      <c r="G295" s="27"/>
      <c r="H295" s="28">
        <f t="shared" si="14"/>
        <v>0</v>
      </c>
      <c r="I295" s="28">
        <f t="shared" si="15"/>
        <v>0</v>
      </c>
      <c r="J295" s="27"/>
      <c r="K295" s="27"/>
    </row>
    <row r="296" spans="1:11">
      <c r="A296" s="76" t="str">
        <f>IF(E296="","",MAX($A$1:A295)+1)</f>
        <v/>
      </c>
      <c r="B296" s="64"/>
      <c r="C296" s="23"/>
      <c r="D296" s="25"/>
      <c r="E296" s="26"/>
      <c r="F296" s="27"/>
      <c r="G296" s="27"/>
      <c r="H296" s="28"/>
      <c r="I296" s="28"/>
      <c r="J296" s="65"/>
      <c r="K296" s="65"/>
    </row>
    <row r="297" spans="1:11" ht="51">
      <c r="A297" s="76">
        <f>IF(E297="","",MAX($A$1:A296)+1)</f>
        <v>121</v>
      </c>
      <c r="B297" s="64"/>
      <c r="C297" s="23" t="s">
        <v>597</v>
      </c>
      <c r="D297" s="25">
        <v>2</v>
      </c>
      <c r="E297" s="26" t="s">
        <v>111</v>
      </c>
      <c r="F297" s="27"/>
      <c r="G297" s="27"/>
      <c r="H297" s="28">
        <f t="shared" si="14"/>
        <v>0</v>
      </c>
      <c r="I297" s="28">
        <f t="shared" si="15"/>
        <v>0</v>
      </c>
      <c r="J297" s="27"/>
      <c r="K297" s="27"/>
    </row>
    <row r="298" spans="1:11">
      <c r="A298" s="76" t="str">
        <f>IF(E298="","",MAX($A$1:A297)+1)</f>
        <v/>
      </c>
      <c r="B298" s="64"/>
      <c r="C298" s="77"/>
      <c r="D298" s="23"/>
      <c r="E298" s="23"/>
      <c r="F298" s="65"/>
      <c r="G298" s="65"/>
      <c r="H298" s="28"/>
      <c r="I298" s="28"/>
      <c r="J298" s="65"/>
      <c r="K298" s="65"/>
    </row>
    <row r="299" spans="1:11" ht="102">
      <c r="A299" s="76">
        <f>IF(E299="","",MAX($A$1:A298)+1)</f>
        <v>122</v>
      </c>
      <c r="B299" s="64"/>
      <c r="C299" s="23" t="s">
        <v>598</v>
      </c>
      <c r="D299" s="25">
        <v>20</v>
      </c>
      <c r="E299" s="26" t="s">
        <v>111</v>
      </c>
      <c r="F299" s="27"/>
      <c r="G299" s="27"/>
      <c r="H299" s="28">
        <f t="shared" si="14"/>
        <v>0</v>
      </c>
      <c r="I299" s="28">
        <f t="shared" si="15"/>
        <v>0</v>
      </c>
      <c r="J299" s="27"/>
      <c r="K299" s="27"/>
    </row>
    <row r="300" spans="1:11">
      <c r="A300" s="76" t="str">
        <f>IF(E300="","",MAX($A$1:A299)+1)</f>
        <v/>
      </c>
      <c r="B300" s="64"/>
      <c r="C300" s="77"/>
      <c r="D300" s="23"/>
      <c r="E300" s="23"/>
      <c r="F300" s="65"/>
      <c r="G300" s="65"/>
      <c r="H300" s="28"/>
      <c r="I300" s="28"/>
      <c r="J300" s="65"/>
      <c r="K300" s="65"/>
    </row>
    <row r="301" spans="1:11" ht="102">
      <c r="A301" s="76">
        <f>IF(E301="","",MAX($A$1:A300)+1)</f>
        <v>123</v>
      </c>
      <c r="B301" s="64"/>
      <c r="C301" s="23" t="s">
        <v>599</v>
      </c>
      <c r="D301" s="25">
        <v>25</v>
      </c>
      <c r="E301" s="26" t="s">
        <v>111</v>
      </c>
      <c r="F301" s="27"/>
      <c r="G301" s="27"/>
      <c r="H301" s="28">
        <f t="shared" si="14"/>
        <v>0</v>
      </c>
      <c r="I301" s="28">
        <f t="shared" si="15"/>
        <v>0</v>
      </c>
      <c r="J301" s="27"/>
      <c r="K301" s="27"/>
    </row>
    <row r="302" spans="1:11">
      <c r="A302" s="76" t="str">
        <f>IF(E302="","",MAX($A$1:A301)+1)</f>
        <v/>
      </c>
      <c r="B302" s="21"/>
      <c r="C302" s="22"/>
      <c r="D302" s="22"/>
      <c r="E302" s="22"/>
      <c r="F302" s="22"/>
      <c r="G302" s="22"/>
      <c r="H302" s="28"/>
      <c r="I302" s="28"/>
      <c r="J302" s="65"/>
      <c r="K302" s="65"/>
    </row>
    <row r="303" spans="1:11" ht="38.25">
      <c r="A303" s="76">
        <f>IF(E303="","",MAX($A$1:A302)+1)</f>
        <v>124</v>
      </c>
      <c r="B303" s="64"/>
      <c r="C303" s="77" t="s">
        <v>774</v>
      </c>
      <c r="D303" s="23">
        <v>3</v>
      </c>
      <c r="E303" s="23" t="s">
        <v>29</v>
      </c>
      <c r="F303" s="27"/>
      <c r="G303" s="27"/>
      <c r="H303" s="28">
        <f t="shared" si="14"/>
        <v>0</v>
      </c>
      <c r="I303" s="28">
        <f t="shared" si="15"/>
        <v>0</v>
      </c>
      <c r="J303" s="27"/>
      <c r="K303" s="27"/>
    </row>
    <row r="304" spans="1:11">
      <c r="A304" s="76" t="str">
        <f>IF(E304="","",MAX($A$1:A303)+1)</f>
        <v/>
      </c>
      <c r="B304" s="64"/>
      <c r="C304" s="77"/>
      <c r="D304" s="23"/>
      <c r="E304" s="23"/>
      <c r="F304" s="65"/>
      <c r="G304" s="65"/>
      <c r="H304" s="28"/>
      <c r="I304" s="28"/>
      <c r="J304" s="65"/>
      <c r="K304" s="65"/>
    </row>
    <row r="305" spans="1:11">
      <c r="A305" s="76">
        <f>IF(E305="","",MAX($A$1:A304)+1)</f>
        <v>125</v>
      </c>
      <c r="B305" s="64"/>
      <c r="C305" s="77" t="s">
        <v>600</v>
      </c>
      <c r="D305" s="23">
        <v>11</v>
      </c>
      <c r="E305" s="23" t="s">
        <v>29</v>
      </c>
      <c r="F305" s="27"/>
      <c r="G305" s="27"/>
      <c r="H305" s="28">
        <f t="shared" si="14"/>
        <v>0</v>
      </c>
      <c r="I305" s="28">
        <f t="shared" si="15"/>
        <v>0</v>
      </c>
      <c r="J305" s="27"/>
      <c r="K305" s="27"/>
    </row>
    <row r="306" spans="1:11">
      <c r="A306" s="76" t="str">
        <f>IF(E306="","",MAX($A$1:A305)+1)</f>
        <v/>
      </c>
      <c r="B306" s="64"/>
      <c r="C306" s="77"/>
      <c r="D306" s="23"/>
      <c r="E306" s="23"/>
      <c r="F306" s="65"/>
      <c r="G306" s="65"/>
      <c r="H306" s="28"/>
      <c r="I306" s="28"/>
      <c r="J306" s="65"/>
      <c r="K306" s="65"/>
    </row>
    <row r="307" spans="1:11">
      <c r="A307" s="76">
        <f>IF(E307="","",MAX($A$1:A306)+1)</f>
        <v>126</v>
      </c>
      <c r="B307" s="64"/>
      <c r="C307" s="77" t="s">
        <v>601</v>
      </c>
      <c r="D307" s="23">
        <v>8</v>
      </c>
      <c r="E307" s="23" t="s">
        <v>29</v>
      </c>
      <c r="F307" s="27"/>
      <c r="G307" s="27"/>
      <c r="H307" s="28">
        <f t="shared" si="14"/>
        <v>0</v>
      </c>
      <c r="I307" s="28">
        <f t="shared" si="15"/>
        <v>0</v>
      </c>
      <c r="J307" s="27"/>
      <c r="K307" s="27"/>
    </row>
    <row r="308" spans="1:11">
      <c r="A308" s="76" t="str">
        <f>IF(E308="","",MAX($A$1:A307)+1)</f>
        <v/>
      </c>
      <c r="B308" s="64"/>
      <c r="C308" s="77"/>
      <c r="D308" s="23"/>
      <c r="E308" s="23"/>
      <c r="F308" s="65"/>
      <c r="G308" s="65"/>
      <c r="H308" s="28"/>
      <c r="I308" s="28"/>
      <c r="J308" s="65"/>
      <c r="K308" s="65"/>
    </row>
    <row r="309" spans="1:11" ht="38.25">
      <c r="A309" s="76">
        <f>IF(E309="","",MAX($A$1:A308)+1)</f>
        <v>127</v>
      </c>
      <c r="B309" s="64"/>
      <c r="C309" s="77" t="s">
        <v>775</v>
      </c>
      <c r="D309" s="23">
        <v>2</v>
      </c>
      <c r="E309" s="23" t="s">
        <v>29</v>
      </c>
      <c r="F309" s="27"/>
      <c r="G309" s="27"/>
      <c r="H309" s="28">
        <f t="shared" si="14"/>
        <v>0</v>
      </c>
      <c r="I309" s="28">
        <f t="shared" si="15"/>
        <v>0</v>
      </c>
      <c r="J309" s="27"/>
      <c r="K309" s="27"/>
    </row>
    <row r="310" spans="1:11">
      <c r="A310" s="76" t="str">
        <f>IF(E310="","",MAX($A$1:A309)+1)</f>
        <v/>
      </c>
      <c r="B310" s="64"/>
      <c r="C310" s="77"/>
      <c r="D310" s="23"/>
      <c r="E310" s="23"/>
      <c r="F310" s="65"/>
      <c r="G310" s="65"/>
      <c r="H310" s="28"/>
      <c r="I310" s="28"/>
      <c r="J310" s="65"/>
      <c r="K310" s="65"/>
    </row>
    <row r="311" spans="1:11" ht="38.25">
      <c r="A311" s="76">
        <f>IF(E311="","",MAX($A$1:A310)+1)</f>
        <v>128</v>
      </c>
      <c r="B311" s="64"/>
      <c r="C311" s="77" t="s">
        <v>776</v>
      </c>
      <c r="D311" s="23">
        <v>5</v>
      </c>
      <c r="E311" s="23" t="s">
        <v>29</v>
      </c>
      <c r="F311" s="27"/>
      <c r="G311" s="27"/>
      <c r="H311" s="28">
        <f t="shared" si="14"/>
        <v>0</v>
      </c>
      <c r="I311" s="28">
        <f t="shared" si="15"/>
        <v>0</v>
      </c>
      <c r="J311" s="27"/>
      <c r="K311" s="27"/>
    </row>
    <row r="312" spans="1:11">
      <c r="A312" s="76" t="str">
        <f>IF(E312="","",MAX($A$1:A311)+1)</f>
        <v/>
      </c>
      <c r="B312" s="64"/>
      <c r="C312" s="77"/>
      <c r="D312" s="23"/>
      <c r="E312" s="23"/>
      <c r="F312" s="65"/>
      <c r="G312" s="65"/>
      <c r="H312" s="28"/>
      <c r="I312" s="28"/>
      <c r="J312" s="65"/>
      <c r="K312" s="65"/>
    </row>
    <row r="313" spans="1:11" ht="38.25">
      <c r="A313" s="76">
        <f>IF(E313="","",MAX($A$1:A312)+1)</f>
        <v>129</v>
      </c>
      <c r="B313" s="64"/>
      <c r="C313" s="77" t="s">
        <v>777</v>
      </c>
      <c r="D313" s="23">
        <v>1</v>
      </c>
      <c r="E313" s="23" t="s">
        <v>29</v>
      </c>
      <c r="F313" s="27"/>
      <c r="G313" s="27"/>
      <c r="H313" s="28">
        <f t="shared" si="14"/>
        <v>0</v>
      </c>
      <c r="I313" s="28">
        <f t="shared" si="15"/>
        <v>0</v>
      </c>
      <c r="J313" s="27"/>
      <c r="K313" s="27"/>
    </row>
    <row r="314" spans="1:11">
      <c r="A314" s="76" t="str">
        <f>IF(E314="","",MAX($A$1:A313)+1)</f>
        <v/>
      </c>
      <c r="B314" s="64"/>
      <c r="C314" s="77"/>
      <c r="D314" s="23"/>
      <c r="E314" s="23"/>
      <c r="F314" s="65"/>
      <c r="G314" s="65"/>
      <c r="H314" s="28"/>
      <c r="I314" s="28"/>
      <c r="J314" s="65"/>
      <c r="K314" s="65"/>
    </row>
    <row r="315" spans="1:11" ht="25.5">
      <c r="A315" s="76">
        <f>IF(E315="","",MAX($A$1:A314)+1)</f>
        <v>130</v>
      </c>
      <c r="B315" s="64"/>
      <c r="C315" s="77" t="s">
        <v>778</v>
      </c>
      <c r="D315" s="23">
        <f>D311+D313</f>
        <v>6</v>
      </c>
      <c r="E315" s="23" t="s">
        <v>29</v>
      </c>
      <c r="F315" s="27"/>
      <c r="G315" s="27"/>
      <c r="H315" s="28">
        <f t="shared" si="14"/>
        <v>0</v>
      </c>
      <c r="I315" s="28">
        <f t="shared" si="15"/>
        <v>0</v>
      </c>
      <c r="J315" s="27"/>
      <c r="K315" s="27"/>
    </row>
    <row r="316" spans="1:11">
      <c r="A316" s="76" t="str">
        <f>IF(E316="","",MAX($A$1:A315)+1)</f>
        <v/>
      </c>
      <c r="B316" s="64"/>
      <c r="C316" s="77"/>
      <c r="D316" s="23"/>
      <c r="E316" s="23"/>
      <c r="F316" s="65"/>
      <c r="G316" s="65"/>
      <c r="H316" s="28"/>
      <c r="I316" s="28"/>
      <c r="J316" s="65"/>
      <c r="K316" s="65"/>
    </row>
    <row r="317" spans="1:11" ht="25.5">
      <c r="A317" s="76">
        <f>IF(E317="","",MAX($A$1:A316)+1)</f>
        <v>131</v>
      </c>
      <c r="B317" s="64"/>
      <c r="C317" s="77" t="s">
        <v>779</v>
      </c>
      <c r="D317" s="23">
        <f>D315</f>
        <v>6</v>
      </c>
      <c r="E317" s="23" t="s">
        <v>29</v>
      </c>
      <c r="F317" s="27"/>
      <c r="G317" s="27"/>
      <c r="H317" s="28">
        <f t="shared" si="14"/>
        <v>0</v>
      </c>
      <c r="I317" s="28">
        <f t="shared" si="15"/>
        <v>0</v>
      </c>
      <c r="J317" s="27"/>
      <c r="K317" s="27"/>
    </row>
    <row r="318" spans="1:11">
      <c r="A318" s="76" t="str">
        <f>IF(E318="","",MAX($A$1:A317)+1)</f>
        <v/>
      </c>
      <c r="B318" s="64"/>
      <c r="C318" s="77"/>
      <c r="D318" s="23"/>
      <c r="E318" s="23"/>
      <c r="F318" s="65"/>
      <c r="G318" s="65"/>
      <c r="H318" s="28"/>
      <c r="I318" s="28"/>
      <c r="J318" s="65"/>
      <c r="K318" s="65"/>
    </row>
    <row r="319" spans="1:11" ht="25.5">
      <c r="A319" s="76">
        <f>IF(E319="","",MAX($A$1:A318)+1)</f>
        <v>132</v>
      </c>
      <c r="B319" s="64"/>
      <c r="C319" s="77" t="s">
        <v>780</v>
      </c>
      <c r="D319" s="23">
        <f>D317</f>
        <v>6</v>
      </c>
      <c r="E319" s="23" t="s">
        <v>29</v>
      </c>
      <c r="F319" s="27"/>
      <c r="G319" s="27"/>
      <c r="H319" s="28">
        <f t="shared" si="14"/>
        <v>0</v>
      </c>
      <c r="I319" s="28">
        <f t="shared" si="15"/>
        <v>0</v>
      </c>
      <c r="J319" s="27"/>
      <c r="K319" s="27"/>
    </row>
    <row r="320" spans="1:11">
      <c r="A320" s="76" t="str">
        <f>IF(E320="","",MAX($A$1:A319)+1)</f>
        <v/>
      </c>
      <c r="B320" s="64"/>
      <c r="C320" s="77"/>
      <c r="D320" s="23"/>
      <c r="E320" s="23"/>
      <c r="F320" s="65"/>
      <c r="G320" s="65"/>
      <c r="H320" s="28"/>
      <c r="I320" s="28"/>
      <c r="J320" s="65"/>
      <c r="K320" s="65"/>
    </row>
    <row r="321" spans="1:11" ht="25.5">
      <c r="A321" s="76">
        <f>IF(E321="","",MAX($A$1:A320)+1)</f>
        <v>133</v>
      </c>
      <c r="B321" s="64"/>
      <c r="C321" s="77" t="s">
        <v>781</v>
      </c>
      <c r="D321" s="23">
        <v>2</v>
      </c>
      <c r="E321" s="23" t="s">
        <v>29</v>
      </c>
      <c r="F321" s="27"/>
      <c r="G321" s="27"/>
      <c r="H321" s="28">
        <f t="shared" si="14"/>
        <v>0</v>
      </c>
      <c r="I321" s="28">
        <f t="shared" si="15"/>
        <v>0</v>
      </c>
      <c r="J321" s="27"/>
      <c r="K321" s="27"/>
    </row>
    <row r="322" spans="1:11">
      <c r="A322" s="76" t="str">
        <f>IF(E322="","",MAX($A$1:A321)+1)</f>
        <v/>
      </c>
      <c r="B322" s="64"/>
      <c r="C322" s="77"/>
      <c r="D322" s="23"/>
      <c r="E322" s="23"/>
      <c r="F322" s="65"/>
      <c r="G322" s="65"/>
      <c r="H322" s="28"/>
      <c r="I322" s="28"/>
      <c r="J322" s="65"/>
      <c r="K322" s="65"/>
    </row>
    <row r="323" spans="1:11" ht="25.5">
      <c r="A323" s="76">
        <f>IF(E323="","",MAX($A$1:A322)+1)</f>
        <v>134</v>
      </c>
      <c r="B323" s="64"/>
      <c r="C323" s="77" t="s">
        <v>782</v>
      </c>
      <c r="D323" s="23">
        <f>D321</f>
        <v>2</v>
      </c>
      <c r="E323" s="23" t="s">
        <v>29</v>
      </c>
      <c r="F323" s="27"/>
      <c r="G323" s="27"/>
      <c r="H323" s="28">
        <f t="shared" si="14"/>
        <v>0</v>
      </c>
      <c r="I323" s="28">
        <f t="shared" si="15"/>
        <v>0</v>
      </c>
      <c r="J323" s="27"/>
      <c r="K323" s="27"/>
    </row>
    <row r="324" spans="1:11">
      <c r="A324" s="76" t="str">
        <f>IF(E324="","",MAX($A$1:A323)+1)</f>
        <v/>
      </c>
      <c r="B324" s="64"/>
      <c r="C324" s="77"/>
      <c r="D324" s="23"/>
      <c r="E324" s="23"/>
      <c r="F324" s="65"/>
      <c r="G324" s="65"/>
      <c r="H324" s="28"/>
      <c r="I324" s="28"/>
      <c r="J324" s="65"/>
      <c r="K324" s="65"/>
    </row>
    <row r="325" spans="1:11" ht="25.5">
      <c r="A325" s="76">
        <f>IF(E325="","",MAX($A$1:A324)+1)</f>
        <v>135</v>
      </c>
      <c r="B325" s="64"/>
      <c r="C325" s="77" t="s">
        <v>783</v>
      </c>
      <c r="D325" s="23">
        <f>D323</f>
        <v>2</v>
      </c>
      <c r="E325" s="23" t="s">
        <v>29</v>
      </c>
      <c r="F325" s="27"/>
      <c r="G325" s="27"/>
      <c r="H325" s="28">
        <f t="shared" si="14"/>
        <v>0</v>
      </c>
      <c r="I325" s="28">
        <f t="shared" si="15"/>
        <v>0</v>
      </c>
      <c r="J325" s="27"/>
      <c r="K325" s="27"/>
    </row>
    <row r="326" spans="1:11">
      <c r="A326" s="76" t="str">
        <f>IF(E326="","",MAX($A$1:A325)+1)</f>
        <v/>
      </c>
      <c r="B326" s="64"/>
      <c r="C326" s="77"/>
      <c r="D326" s="23"/>
      <c r="E326" s="23"/>
      <c r="F326" s="65"/>
      <c r="G326" s="65"/>
      <c r="H326" s="28"/>
      <c r="I326" s="28"/>
      <c r="J326" s="65"/>
      <c r="K326" s="65"/>
    </row>
    <row r="327" spans="1:11" ht="89.25">
      <c r="A327" s="76">
        <f>IF(E327="","",MAX($A$1:A326)+1)</f>
        <v>136</v>
      </c>
      <c r="B327" s="64"/>
      <c r="C327" s="77" t="s">
        <v>855</v>
      </c>
      <c r="D327" s="23">
        <f>D325</f>
        <v>2</v>
      </c>
      <c r="E327" s="23" t="s">
        <v>29</v>
      </c>
      <c r="F327" s="27"/>
      <c r="G327" s="27"/>
      <c r="H327" s="28">
        <f t="shared" si="14"/>
        <v>0</v>
      </c>
      <c r="I327" s="28">
        <f t="shared" si="15"/>
        <v>0</v>
      </c>
      <c r="J327" s="27"/>
      <c r="K327" s="27"/>
    </row>
    <row r="328" spans="1:11">
      <c r="A328" s="76" t="str">
        <f>IF(E328="","",MAX($A$1:A327)+1)</f>
        <v/>
      </c>
      <c r="B328" s="64"/>
      <c r="C328" s="77"/>
      <c r="D328" s="23"/>
      <c r="E328" s="23"/>
      <c r="F328" s="27"/>
      <c r="G328" s="27"/>
      <c r="H328" s="28"/>
      <c r="I328" s="28"/>
      <c r="J328" s="65"/>
      <c r="K328" s="65"/>
    </row>
    <row r="329" spans="1:11" ht="89.25">
      <c r="A329" s="76">
        <f>IF(E329="","",MAX($A$1:A328)+1)</f>
        <v>137</v>
      </c>
      <c r="B329" s="64"/>
      <c r="C329" s="77" t="s">
        <v>856</v>
      </c>
      <c r="D329" s="23">
        <v>1</v>
      </c>
      <c r="E329" s="23" t="s">
        <v>29</v>
      </c>
      <c r="F329" s="27"/>
      <c r="G329" s="27"/>
      <c r="H329" s="28">
        <f t="shared" si="14"/>
        <v>0</v>
      </c>
      <c r="I329" s="28">
        <f t="shared" si="15"/>
        <v>0</v>
      </c>
      <c r="J329" s="27"/>
      <c r="K329" s="27"/>
    </row>
    <row r="330" spans="1:11">
      <c r="A330" s="76" t="str">
        <f>IF(E330="","",MAX($A$1:A329)+1)</f>
        <v/>
      </c>
      <c r="B330" s="64"/>
      <c r="C330" s="77"/>
      <c r="D330" s="23"/>
      <c r="E330" s="23"/>
      <c r="F330" s="65"/>
      <c r="G330" s="65"/>
      <c r="H330" s="28"/>
      <c r="I330" s="28"/>
      <c r="J330" s="65"/>
      <c r="K330" s="65"/>
    </row>
    <row r="331" spans="1:11" ht="63.75">
      <c r="A331" s="76">
        <f>IF(E331="","",MAX($A$1:A330)+1)</f>
        <v>138</v>
      </c>
      <c r="B331" s="64"/>
      <c r="C331" s="77" t="s">
        <v>784</v>
      </c>
      <c r="D331" s="23">
        <v>1</v>
      </c>
      <c r="E331" s="23" t="s">
        <v>29</v>
      </c>
      <c r="F331" s="27"/>
      <c r="G331" s="27"/>
      <c r="H331" s="28">
        <f t="shared" si="14"/>
        <v>0</v>
      </c>
      <c r="I331" s="28">
        <f t="shared" si="15"/>
        <v>0</v>
      </c>
      <c r="J331" s="27"/>
      <c r="K331" s="27"/>
    </row>
    <row r="332" spans="1:11">
      <c r="A332" s="76" t="str">
        <f>IF(E332="","",MAX($A$1:A331)+1)</f>
        <v/>
      </c>
      <c r="B332" s="64"/>
      <c r="C332" s="77"/>
      <c r="D332" s="23"/>
      <c r="E332" s="23"/>
      <c r="F332" s="65"/>
      <c r="G332" s="65"/>
      <c r="H332" s="28"/>
      <c r="I332" s="28"/>
      <c r="J332" s="65"/>
      <c r="K332" s="65"/>
    </row>
    <row r="333" spans="1:11" ht="25.5">
      <c r="A333" s="76">
        <f>IF(E333="","",MAX($A$1:A332)+1)</f>
        <v>139</v>
      </c>
      <c r="B333" s="64"/>
      <c r="C333" s="77" t="s">
        <v>602</v>
      </c>
      <c r="D333" s="23">
        <v>1</v>
      </c>
      <c r="E333" s="23" t="s">
        <v>371</v>
      </c>
      <c r="F333" s="27"/>
      <c r="G333" s="27"/>
      <c r="H333" s="28">
        <f t="shared" si="14"/>
        <v>0</v>
      </c>
      <c r="I333" s="28">
        <f t="shared" si="15"/>
        <v>0</v>
      </c>
      <c r="J333" s="27"/>
      <c r="K333" s="27"/>
    </row>
    <row r="334" spans="1:11">
      <c r="A334" s="76" t="str">
        <f>IF(E334="","",MAX($A$1:A333)+1)</f>
        <v/>
      </c>
      <c r="B334" s="64"/>
      <c r="C334" s="77"/>
      <c r="D334" s="23"/>
      <c r="E334" s="23"/>
      <c r="F334" s="27"/>
      <c r="G334" s="27"/>
      <c r="H334" s="28"/>
      <c r="I334" s="28"/>
      <c r="J334" s="65"/>
      <c r="K334" s="65"/>
    </row>
    <row r="335" spans="1:11" ht="38.25">
      <c r="A335" s="76">
        <f>IF(E335="","",MAX($A$1:A334)+1)</f>
        <v>140</v>
      </c>
      <c r="B335" s="64"/>
      <c r="C335" s="77" t="s">
        <v>603</v>
      </c>
      <c r="D335" s="23">
        <v>3</v>
      </c>
      <c r="E335" s="23" t="s">
        <v>371</v>
      </c>
      <c r="F335" s="27"/>
      <c r="G335" s="27"/>
      <c r="H335" s="28">
        <f t="shared" si="14"/>
        <v>0</v>
      </c>
      <c r="I335" s="28">
        <f t="shared" si="15"/>
        <v>0</v>
      </c>
      <c r="J335" s="27"/>
      <c r="K335" s="27"/>
    </row>
    <row r="336" spans="1:11">
      <c r="A336" s="76" t="str">
        <f>IF(E336="","",MAX($A$1:A335)+1)</f>
        <v/>
      </c>
      <c r="B336" s="64"/>
      <c r="C336" s="77"/>
      <c r="D336" s="23"/>
      <c r="E336" s="23"/>
      <c r="F336" s="65"/>
      <c r="G336" s="65"/>
      <c r="H336" s="28"/>
      <c r="I336" s="28"/>
      <c r="J336" s="27"/>
      <c r="K336" s="27"/>
    </row>
    <row r="337" spans="1:11">
      <c r="A337" s="76">
        <f>IF(E337="","",MAX($A$3:A336)+1)</f>
        <v>141</v>
      </c>
      <c r="B337" s="64"/>
      <c r="C337" s="44" t="s">
        <v>839</v>
      </c>
      <c r="D337" s="78">
        <v>3</v>
      </c>
      <c r="E337" s="78" t="s">
        <v>29</v>
      </c>
      <c r="F337" s="27"/>
      <c r="G337" s="27"/>
      <c r="H337" s="28">
        <f t="shared" si="14"/>
        <v>0</v>
      </c>
      <c r="I337" s="28">
        <f t="shared" si="15"/>
        <v>0</v>
      </c>
      <c r="J337" s="27"/>
      <c r="K337" s="27"/>
    </row>
    <row r="338" spans="1:11">
      <c r="A338" s="76"/>
      <c r="B338" s="64"/>
      <c r="C338" s="44"/>
      <c r="D338" s="78"/>
      <c r="E338" s="78"/>
      <c r="F338" s="27"/>
      <c r="G338" s="27"/>
      <c r="H338" s="28"/>
      <c r="I338" s="28"/>
      <c r="J338" s="27"/>
      <c r="K338" s="27"/>
    </row>
    <row r="339" spans="1:11" ht="51">
      <c r="A339" s="76">
        <f>IF(E339="","",MAX($A$3:A338)+1)</f>
        <v>142</v>
      </c>
      <c r="B339" s="64"/>
      <c r="C339" s="77" t="s">
        <v>840</v>
      </c>
      <c r="D339" s="78">
        <v>1</v>
      </c>
      <c r="E339" s="78" t="s">
        <v>29</v>
      </c>
      <c r="F339" s="27"/>
      <c r="G339" s="27"/>
      <c r="H339" s="28">
        <f t="shared" ref="H338:H353" si="16">ROUND(D339*F339, 0)</f>
        <v>0</v>
      </c>
      <c r="I339" s="28">
        <f t="shared" ref="I338:I353" si="17">ROUND(D339*G339, 0)</f>
        <v>0</v>
      </c>
      <c r="J339" s="27"/>
      <c r="K339" s="27"/>
    </row>
    <row r="340" spans="1:11">
      <c r="A340" s="76"/>
      <c r="B340" s="64"/>
      <c r="C340" s="44"/>
      <c r="D340" s="78"/>
      <c r="E340" s="78"/>
      <c r="F340" s="27"/>
      <c r="G340" s="27"/>
      <c r="H340" s="28"/>
      <c r="I340" s="28"/>
      <c r="J340" s="27"/>
      <c r="K340" s="27"/>
    </row>
    <row r="341" spans="1:11" ht="38.25">
      <c r="A341" s="76">
        <f>IF(E341="","",MAX($A$3:A340)+1)</f>
        <v>143</v>
      </c>
      <c r="B341" s="64"/>
      <c r="C341" s="44" t="s">
        <v>841</v>
      </c>
      <c r="D341" s="78">
        <v>1</v>
      </c>
      <c r="E341" s="78" t="s">
        <v>29</v>
      </c>
      <c r="F341" s="27"/>
      <c r="G341" s="27"/>
      <c r="H341" s="28">
        <f t="shared" si="16"/>
        <v>0</v>
      </c>
      <c r="I341" s="28">
        <f t="shared" si="17"/>
        <v>0</v>
      </c>
      <c r="J341" s="27"/>
      <c r="K341" s="27"/>
    </row>
    <row r="342" spans="1:11">
      <c r="A342" s="76"/>
      <c r="B342" s="64"/>
      <c r="C342" s="44"/>
      <c r="D342" s="78"/>
      <c r="E342" s="78"/>
      <c r="F342" s="27"/>
      <c r="G342" s="27"/>
      <c r="H342" s="28"/>
      <c r="I342" s="28"/>
      <c r="J342" s="27"/>
      <c r="K342" s="27"/>
    </row>
    <row r="343" spans="1:11" ht="25.5">
      <c r="A343" s="76">
        <f>IF(E343="","",MAX($A$3:A342)+1)</f>
        <v>144</v>
      </c>
      <c r="B343" s="64"/>
      <c r="C343" s="44" t="s">
        <v>842</v>
      </c>
      <c r="D343" s="78">
        <v>2</v>
      </c>
      <c r="E343" s="78" t="s">
        <v>29</v>
      </c>
      <c r="F343" s="27"/>
      <c r="G343" s="27"/>
      <c r="H343" s="28">
        <f t="shared" si="16"/>
        <v>0</v>
      </c>
      <c r="I343" s="28">
        <f t="shared" si="17"/>
        <v>0</v>
      </c>
      <c r="J343" s="27"/>
      <c r="K343" s="27"/>
    </row>
    <row r="344" spans="1:11">
      <c r="A344" s="76"/>
      <c r="B344" s="64"/>
      <c r="C344" s="44"/>
      <c r="D344" s="78"/>
      <c r="E344" s="78"/>
      <c r="F344" s="27"/>
      <c r="G344" s="27"/>
      <c r="H344" s="28"/>
      <c r="I344" s="28"/>
      <c r="J344" s="27"/>
      <c r="K344" s="27"/>
    </row>
    <row r="345" spans="1:11" ht="25.5">
      <c r="A345" s="76">
        <f>IF(E345="","",MAX($A$3:A344)+1)</f>
        <v>145</v>
      </c>
      <c r="B345" s="64"/>
      <c r="C345" s="44" t="s">
        <v>843</v>
      </c>
      <c r="D345" s="78">
        <v>1</v>
      </c>
      <c r="E345" s="78" t="s">
        <v>29</v>
      </c>
      <c r="F345" s="27"/>
      <c r="G345" s="27"/>
      <c r="H345" s="28">
        <f t="shared" si="16"/>
        <v>0</v>
      </c>
      <c r="I345" s="28">
        <f t="shared" si="17"/>
        <v>0</v>
      </c>
      <c r="J345" s="27"/>
      <c r="K345" s="27"/>
    </row>
    <row r="346" spans="1:11">
      <c r="A346" s="76"/>
      <c r="B346" s="64"/>
      <c r="C346" s="44"/>
      <c r="D346" s="78"/>
      <c r="E346" s="78"/>
      <c r="F346" s="27"/>
      <c r="G346" s="27"/>
      <c r="H346" s="28"/>
      <c r="I346" s="28"/>
      <c r="J346" s="27"/>
      <c r="K346" s="27"/>
    </row>
    <row r="347" spans="1:11" ht="25.5">
      <c r="A347" s="76">
        <f>IF(E347="","",MAX($A$3:A346)+1)</f>
        <v>146</v>
      </c>
      <c r="B347" s="64"/>
      <c r="C347" s="44" t="s">
        <v>844</v>
      </c>
      <c r="D347" s="78">
        <v>1</v>
      </c>
      <c r="E347" s="78" t="s">
        <v>29</v>
      </c>
      <c r="F347" s="27"/>
      <c r="G347" s="27"/>
      <c r="H347" s="28">
        <f t="shared" si="16"/>
        <v>0</v>
      </c>
      <c r="I347" s="28">
        <f t="shared" si="17"/>
        <v>0</v>
      </c>
      <c r="J347" s="27"/>
      <c r="K347" s="27"/>
    </row>
    <row r="348" spans="1:11">
      <c r="A348" s="76"/>
      <c r="B348" s="64"/>
      <c r="C348" s="44"/>
      <c r="D348" s="78"/>
      <c r="E348" s="78"/>
      <c r="F348" s="27"/>
      <c r="G348" s="27"/>
      <c r="H348" s="28"/>
      <c r="I348" s="28"/>
      <c r="J348" s="27"/>
      <c r="K348" s="27"/>
    </row>
    <row r="349" spans="1:11" ht="25.5">
      <c r="A349" s="76">
        <f>IF(E349="","",MAX($A$3:A348)+1)</f>
        <v>147</v>
      </c>
      <c r="B349" s="64"/>
      <c r="C349" s="44" t="s">
        <v>838</v>
      </c>
      <c r="D349" s="78">
        <v>4</v>
      </c>
      <c r="E349" s="78" t="s">
        <v>29</v>
      </c>
      <c r="F349" s="27"/>
      <c r="G349" s="27"/>
      <c r="H349" s="28">
        <f t="shared" si="16"/>
        <v>0</v>
      </c>
      <c r="I349" s="28">
        <f t="shared" si="17"/>
        <v>0</v>
      </c>
      <c r="J349" s="27"/>
      <c r="K349" s="27"/>
    </row>
    <row r="350" spans="1:11">
      <c r="A350" s="76"/>
      <c r="B350" s="64"/>
      <c r="C350" s="44"/>
      <c r="D350" s="78"/>
      <c r="E350" s="78"/>
      <c r="F350" s="27"/>
      <c r="G350" s="27"/>
      <c r="H350" s="28"/>
      <c r="I350" s="28"/>
      <c r="J350" s="27"/>
      <c r="K350" s="27"/>
    </row>
    <row r="351" spans="1:11" ht="25.5">
      <c r="A351" s="76">
        <f>IF(E351="","",MAX($A$3:A350)+1)</f>
        <v>148</v>
      </c>
      <c r="B351" s="64"/>
      <c r="C351" s="44" t="s">
        <v>845</v>
      </c>
      <c r="D351" s="78">
        <v>41</v>
      </c>
      <c r="E351" s="78" t="s">
        <v>111</v>
      </c>
      <c r="F351" s="27"/>
      <c r="G351" s="27"/>
      <c r="H351" s="28">
        <f t="shared" si="16"/>
        <v>0</v>
      </c>
      <c r="I351" s="28">
        <f t="shared" si="17"/>
        <v>0</v>
      </c>
      <c r="J351" s="27"/>
      <c r="K351" s="27"/>
    </row>
    <row r="352" spans="1:11">
      <c r="A352" s="76"/>
      <c r="B352" s="64"/>
      <c r="C352" s="44"/>
      <c r="D352" s="78"/>
      <c r="E352" s="78"/>
      <c r="F352" s="27"/>
      <c r="G352" s="27"/>
      <c r="H352" s="28"/>
      <c r="I352" s="28"/>
      <c r="J352" s="27"/>
      <c r="K352" s="27"/>
    </row>
    <row r="353" spans="1:11" ht="25.5">
      <c r="A353" s="76">
        <f>IF(E353="","",MAX($A$3:A352)+1)</f>
        <v>149</v>
      </c>
      <c r="B353" s="64"/>
      <c r="C353" s="44" t="s">
        <v>846</v>
      </c>
      <c r="D353" s="78">
        <v>24</v>
      </c>
      <c r="E353" s="78" t="s">
        <v>111</v>
      </c>
      <c r="F353" s="27"/>
      <c r="G353" s="27"/>
      <c r="H353" s="28">
        <f t="shared" si="16"/>
        <v>0</v>
      </c>
      <c r="I353" s="28">
        <f t="shared" si="17"/>
        <v>0</v>
      </c>
      <c r="J353" s="27"/>
      <c r="K353" s="27"/>
    </row>
    <row r="354" spans="1:11">
      <c r="A354" s="58"/>
      <c r="B354" s="58"/>
      <c r="C354" s="56"/>
      <c r="D354" s="38"/>
      <c r="E354" s="39"/>
      <c r="F354" s="59"/>
      <c r="G354" s="60" t="s">
        <v>18</v>
      </c>
      <c r="H354" s="61">
        <f>SUM(H273:H353)</f>
        <v>0</v>
      </c>
      <c r="I354" s="61">
        <f>SUM(I273:I353)</f>
        <v>0</v>
      </c>
      <c r="J354" s="27"/>
      <c r="K354" s="27"/>
    </row>
    <row r="357" spans="1:11">
      <c r="A357" s="126" t="s">
        <v>734</v>
      </c>
      <c r="B357" s="126"/>
      <c r="C357" s="126"/>
      <c r="D357" s="126"/>
      <c r="E357" s="126"/>
      <c r="F357" s="126"/>
      <c r="G357" s="126"/>
      <c r="H357" s="126"/>
      <c r="I357" s="126"/>
    </row>
    <row r="358" spans="1:11">
      <c r="A358" s="18"/>
      <c r="B358" s="18"/>
      <c r="C358" s="19"/>
      <c r="D358" s="20"/>
      <c r="E358" s="19"/>
      <c r="F358" s="19"/>
      <c r="G358" s="19"/>
      <c r="H358" s="19"/>
      <c r="I358" s="19"/>
    </row>
    <row r="359" spans="1:11" ht="25.5">
      <c r="A359" s="32" t="s">
        <v>19</v>
      </c>
      <c r="B359" s="7" t="s">
        <v>20</v>
      </c>
      <c r="C359" s="7" t="s">
        <v>21</v>
      </c>
      <c r="D359" s="30" t="s">
        <v>22</v>
      </c>
      <c r="E359" s="7" t="s">
        <v>23</v>
      </c>
      <c r="F359" s="33" t="s">
        <v>24</v>
      </c>
      <c r="G359" s="33" t="s">
        <v>25</v>
      </c>
      <c r="H359" s="33" t="s">
        <v>26</v>
      </c>
      <c r="I359" s="33" t="s">
        <v>27</v>
      </c>
    </row>
    <row r="360" spans="1:11" ht="178.5">
      <c r="A360" s="79">
        <f>IF(E360="","",MAX($A$1:A359)+1)</f>
        <v>150</v>
      </c>
      <c r="B360" s="24"/>
      <c r="C360" s="23" t="s">
        <v>785</v>
      </c>
      <c r="D360" s="25">
        <v>2</v>
      </c>
      <c r="E360" s="26" t="s">
        <v>29</v>
      </c>
      <c r="F360" s="27"/>
      <c r="G360" s="27"/>
      <c r="H360" s="28">
        <f>ROUND(D360*F360, 0)</f>
        <v>0</v>
      </c>
      <c r="I360" s="28">
        <f>ROUND(D360*G360, 0)</f>
        <v>0</v>
      </c>
      <c r="J360" s="27"/>
      <c r="K360" s="27"/>
    </row>
    <row r="361" spans="1:11">
      <c r="A361" s="79" t="str">
        <f>IF(E361="","",MAX($A$1:A360)+1)</f>
        <v/>
      </c>
      <c r="B361" s="24"/>
      <c r="C361" s="40"/>
      <c r="D361" s="25"/>
      <c r="E361" s="26"/>
      <c r="F361" s="27"/>
      <c r="G361" s="27"/>
      <c r="H361" s="28"/>
      <c r="I361" s="28"/>
      <c r="J361" s="27"/>
      <c r="K361" s="27"/>
    </row>
    <row r="362" spans="1:11" ht="38.25">
      <c r="A362" s="79">
        <f>IF(E362="","",MAX($A$1:A361)+1)</f>
        <v>151</v>
      </c>
      <c r="B362" s="24"/>
      <c r="C362" s="23" t="s">
        <v>786</v>
      </c>
      <c r="D362" s="25">
        <v>2</v>
      </c>
      <c r="E362" s="26" t="s">
        <v>29</v>
      </c>
      <c r="F362" s="27"/>
      <c r="G362" s="27"/>
      <c r="H362" s="28">
        <f t="shared" ref="H361:H424" si="18">ROUND(D362*F362, 0)</f>
        <v>0</v>
      </c>
      <c r="I362" s="28">
        <f t="shared" ref="I361:I424" si="19">ROUND(D362*G362, 0)</f>
        <v>0</v>
      </c>
      <c r="J362" s="27"/>
      <c r="K362" s="27"/>
    </row>
    <row r="363" spans="1:11">
      <c r="A363" s="79" t="str">
        <f>IF(E363="","",MAX($A$1:A362)+1)</f>
        <v/>
      </c>
      <c r="B363" s="24"/>
      <c r="C363" s="40"/>
      <c r="D363" s="25"/>
      <c r="E363" s="26"/>
      <c r="F363" s="27"/>
      <c r="G363" s="27"/>
      <c r="H363" s="28"/>
      <c r="I363" s="28"/>
      <c r="J363" s="27"/>
      <c r="K363" s="27"/>
    </row>
    <row r="364" spans="1:11">
      <c r="A364" s="79">
        <f>IF(E364="","",MAX($A$1:A363)+1)</f>
        <v>152</v>
      </c>
      <c r="B364" s="24"/>
      <c r="C364" s="23" t="s">
        <v>847</v>
      </c>
      <c r="D364" s="25">
        <v>1</v>
      </c>
      <c r="E364" s="26" t="s">
        <v>29</v>
      </c>
      <c r="F364" s="27"/>
      <c r="G364" s="27"/>
      <c r="H364" s="28">
        <f t="shared" si="18"/>
        <v>0</v>
      </c>
      <c r="I364" s="28">
        <f t="shared" si="19"/>
        <v>0</v>
      </c>
      <c r="J364" s="27"/>
      <c r="K364" s="27"/>
    </row>
    <row r="365" spans="1:11">
      <c r="A365" s="79" t="str">
        <f>IF(E365="","",MAX($A$1:A364)+1)</f>
        <v/>
      </c>
      <c r="B365" s="24"/>
      <c r="C365" s="23"/>
      <c r="D365" s="25"/>
      <c r="E365" s="26"/>
      <c r="F365" s="27"/>
      <c r="G365" s="27"/>
      <c r="H365" s="28"/>
      <c r="I365" s="28"/>
      <c r="J365" s="27"/>
      <c r="K365" s="27"/>
    </row>
    <row r="366" spans="1:11" ht="38.25">
      <c r="A366" s="79">
        <f>IF(E366="","",MAX($A$1:A365)+1)</f>
        <v>153</v>
      </c>
      <c r="B366" s="24"/>
      <c r="C366" s="23" t="s">
        <v>787</v>
      </c>
      <c r="D366" s="25">
        <v>1</v>
      </c>
      <c r="E366" s="26" t="s">
        <v>29</v>
      </c>
      <c r="F366" s="27"/>
      <c r="G366" s="27"/>
      <c r="H366" s="28">
        <f t="shared" si="18"/>
        <v>0</v>
      </c>
      <c r="I366" s="28">
        <f t="shared" si="19"/>
        <v>0</v>
      </c>
      <c r="J366" s="27"/>
      <c r="K366" s="27"/>
    </row>
    <row r="367" spans="1:11">
      <c r="A367" s="79" t="str">
        <f>IF(E367="","",MAX($A$1:A366)+1)</f>
        <v/>
      </c>
      <c r="B367" s="24"/>
      <c r="C367" s="23"/>
      <c r="D367" s="25"/>
      <c r="E367" s="26"/>
      <c r="F367" s="27"/>
      <c r="G367" s="27"/>
      <c r="H367" s="28"/>
      <c r="I367" s="28"/>
      <c r="J367" s="27"/>
      <c r="K367" s="27"/>
    </row>
    <row r="368" spans="1:11" ht="38.25">
      <c r="A368" s="79">
        <f>IF(E368="","",MAX($A$1:A367)+1)</f>
        <v>154</v>
      </c>
      <c r="B368" s="24"/>
      <c r="C368" s="23" t="s">
        <v>788</v>
      </c>
      <c r="D368" s="25">
        <v>4</v>
      </c>
      <c r="E368" s="26" t="s">
        <v>29</v>
      </c>
      <c r="F368" s="27"/>
      <c r="G368" s="27"/>
      <c r="H368" s="28">
        <f t="shared" si="18"/>
        <v>0</v>
      </c>
      <c r="I368" s="28">
        <f t="shared" si="19"/>
        <v>0</v>
      </c>
      <c r="J368" s="27"/>
      <c r="K368" s="27"/>
    </row>
    <row r="369" spans="1:11">
      <c r="A369" s="79" t="str">
        <f>IF(E369="","",MAX($A$1:A368)+1)</f>
        <v/>
      </c>
      <c r="B369" s="24"/>
      <c r="C369" s="23"/>
      <c r="D369" s="25"/>
      <c r="E369" s="26"/>
      <c r="F369" s="27"/>
      <c r="G369" s="27"/>
      <c r="H369" s="28"/>
      <c r="I369" s="28"/>
      <c r="J369" s="27"/>
      <c r="K369" s="27"/>
    </row>
    <row r="370" spans="1:11" ht="38.25">
      <c r="A370" s="79">
        <f>IF(E370="","",MAX($A$1:A369)+1)</f>
        <v>155</v>
      </c>
      <c r="B370" s="24"/>
      <c r="C370" s="23" t="s">
        <v>789</v>
      </c>
      <c r="D370" s="25">
        <v>1</v>
      </c>
      <c r="E370" s="26" t="s">
        <v>29</v>
      </c>
      <c r="F370" s="27"/>
      <c r="G370" s="27"/>
      <c r="H370" s="28">
        <f t="shared" si="18"/>
        <v>0</v>
      </c>
      <c r="I370" s="28">
        <f t="shared" si="19"/>
        <v>0</v>
      </c>
      <c r="J370" s="27"/>
      <c r="K370" s="27"/>
    </row>
    <row r="371" spans="1:11">
      <c r="A371" s="79" t="str">
        <f>IF(E371="","",MAX($A$1:A370)+1)</f>
        <v/>
      </c>
      <c r="B371" s="24"/>
      <c r="C371" s="40"/>
      <c r="D371" s="25"/>
      <c r="E371" s="26"/>
      <c r="F371" s="27"/>
      <c r="G371" s="27"/>
      <c r="H371" s="28"/>
      <c r="I371" s="28"/>
      <c r="J371" s="27"/>
      <c r="K371" s="27"/>
    </row>
    <row r="372" spans="1:11" ht="102">
      <c r="A372" s="79">
        <f>IF(E372="","",MAX($A$1:A371)+1)</f>
        <v>156</v>
      </c>
      <c r="B372" s="24"/>
      <c r="C372" s="40" t="s">
        <v>790</v>
      </c>
      <c r="D372" s="25">
        <v>2</v>
      </c>
      <c r="E372" s="26" t="s">
        <v>29</v>
      </c>
      <c r="F372" s="27"/>
      <c r="G372" s="27"/>
      <c r="H372" s="28">
        <f t="shared" si="18"/>
        <v>0</v>
      </c>
      <c r="I372" s="28">
        <f t="shared" si="19"/>
        <v>0</v>
      </c>
      <c r="J372" s="27"/>
      <c r="K372" s="27"/>
    </row>
    <row r="373" spans="1:11">
      <c r="A373" s="79" t="str">
        <f>IF(E373="","",MAX($A$1:A372)+1)</f>
        <v/>
      </c>
      <c r="B373" s="24"/>
      <c r="C373" s="40"/>
      <c r="D373" s="25"/>
      <c r="E373" s="26"/>
      <c r="F373" s="27"/>
      <c r="G373" s="27"/>
      <c r="H373" s="28"/>
      <c r="I373" s="28"/>
      <c r="J373" s="27"/>
      <c r="K373" s="27"/>
    </row>
    <row r="374" spans="1:11" ht="102">
      <c r="A374" s="79">
        <f>IF(E374="","",MAX($A$1:A373)+1)</f>
        <v>157</v>
      </c>
      <c r="B374" s="24"/>
      <c r="C374" s="40" t="s">
        <v>791</v>
      </c>
      <c r="D374" s="25">
        <v>1</v>
      </c>
      <c r="E374" s="26" t="s">
        <v>29</v>
      </c>
      <c r="F374" s="27"/>
      <c r="G374" s="27"/>
      <c r="H374" s="28">
        <f t="shared" si="18"/>
        <v>0</v>
      </c>
      <c r="I374" s="28">
        <f t="shared" si="19"/>
        <v>0</v>
      </c>
      <c r="J374" s="27"/>
      <c r="K374" s="27"/>
    </row>
    <row r="375" spans="1:11">
      <c r="A375" s="79" t="str">
        <f>IF(E375="","",MAX($A$1:A374)+1)</f>
        <v/>
      </c>
      <c r="B375" s="24"/>
      <c r="C375" s="40"/>
      <c r="D375" s="25"/>
      <c r="E375" s="26"/>
      <c r="F375" s="27"/>
      <c r="G375" s="27"/>
      <c r="H375" s="28"/>
      <c r="I375" s="28"/>
      <c r="J375" s="27"/>
      <c r="K375" s="27"/>
    </row>
    <row r="376" spans="1:11" ht="114.75">
      <c r="A376" s="79">
        <f>IF(E376="","",MAX($A$1:A375)+1)</f>
        <v>158</v>
      </c>
      <c r="B376" s="64"/>
      <c r="C376" s="23" t="s">
        <v>604</v>
      </c>
      <c r="D376" s="54">
        <v>1</v>
      </c>
      <c r="E376" s="23" t="s">
        <v>29</v>
      </c>
      <c r="F376" s="27"/>
      <c r="G376" s="27"/>
      <c r="H376" s="28">
        <f t="shared" si="18"/>
        <v>0</v>
      </c>
      <c r="I376" s="28">
        <f t="shared" si="19"/>
        <v>0</v>
      </c>
      <c r="J376" s="27"/>
      <c r="K376" s="27"/>
    </row>
    <row r="377" spans="1:11">
      <c r="A377" s="79" t="str">
        <f>IF(E377="","",MAX($A$1:A376)+1)</f>
        <v/>
      </c>
      <c r="B377" s="24"/>
      <c r="C377" s="40"/>
      <c r="D377" s="25"/>
      <c r="E377" s="26"/>
      <c r="F377" s="27"/>
      <c r="G377" s="27"/>
      <c r="H377" s="28"/>
      <c r="I377" s="28"/>
      <c r="J377" s="27"/>
      <c r="K377" s="27"/>
    </row>
    <row r="378" spans="1:11" ht="89.25">
      <c r="A378" s="79">
        <f>IF(E378="","",MAX($A$1:A377)+1)</f>
        <v>159</v>
      </c>
      <c r="B378" s="24" t="s">
        <v>605</v>
      </c>
      <c r="C378" s="40" t="s">
        <v>792</v>
      </c>
      <c r="D378" s="25">
        <v>1</v>
      </c>
      <c r="E378" s="26" t="s">
        <v>29</v>
      </c>
      <c r="F378" s="27"/>
      <c r="G378" s="27"/>
      <c r="H378" s="28">
        <f t="shared" si="18"/>
        <v>0</v>
      </c>
      <c r="I378" s="28">
        <f t="shared" si="19"/>
        <v>0</v>
      </c>
      <c r="J378" s="27"/>
      <c r="K378" s="27"/>
    </row>
    <row r="379" spans="1:11">
      <c r="A379" s="79" t="str">
        <f>IF(E379="","",MAX($A$1:A378)+1)</f>
        <v/>
      </c>
      <c r="B379" s="24"/>
      <c r="C379" s="40"/>
      <c r="D379" s="25"/>
      <c r="E379" s="26"/>
      <c r="F379" s="27"/>
      <c r="G379" s="27"/>
      <c r="H379" s="28"/>
      <c r="I379" s="28"/>
      <c r="J379" s="27"/>
      <c r="K379" s="27"/>
    </row>
    <row r="380" spans="1:11" ht="63.75">
      <c r="A380" s="79">
        <f>IF(E380="","",MAX($A$1:A379)+1)</f>
        <v>160</v>
      </c>
      <c r="B380" s="24"/>
      <c r="C380" s="40" t="s">
        <v>793</v>
      </c>
      <c r="D380" s="25">
        <v>2</v>
      </c>
      <c r="E380" s="26" t="s">
        <v>29</v>
      </c>
      <c r="F380" s="27"/>
      <c r="G380" s="27"/>
      <c r="H380" s="28">
        <f t="shared" si="18"/>
        <v>0</v>
      </c>
      <c r="I380" s="28">
        <f t="shared" si="19"/>
        <v>0</v>
      </c>
      <c r="J380" s="27"/>
      <c r="K380" s="27"/>
    </row>
    <row r="381" spans="1:11">
      <c r="A381" s="79" t="str">
        <f>IF(E381="","",MAX($A$1:A380)+1)</f>
        <v/>
      </c>
      <c r="B381" s="24"/>
      <c r="C381" s="40"/>
      <c r="D381" s="25"/>
      <c r="E381" s="26"/>
      <c r="F381" s="27"/>
      <c r="G381" s="27"/>
      <c r="H381" s="28"/>
      <c r="I381" s="28"/>
      <c r="J381" s="27"/>
      <c r="K381" s="27"/>
    </row>
    <row r="382" spans="1:11" ht="25.5">
      <c r="A382" s="79">
        <f>IF(E382="","",MAX($A$1:A381)+1)</f>
        <v>161</v>
      </c>
      <c r="B382" s="24"/>
      <c r="C382" s="40" t="s">
        <v>606</v>
      </c>
      <c r="D382" s="25">
        <v>1</v>
      </c>
      <c r="E382" s="26" t="s">
        <v>29</v>
      </c>
      <c r="F382" s="27"/>
      <c r="G382" s="27"/>
      <c r="H382" s="28">
        <f t="shared" si="18"/>
        <v>0</v>
      </c>
      <c r="I382" s="28">
        <f t="shared" si="19"/>
        <v>0</v>
      </c>
      <c r="J382" s="27"/>
      <c r="K382" s="27"/>
    </row>
    <row r="383" spans="1:11">
      <c r="A383" s="79" t="str">
        <f>IF(E383="","",MAX($A$1:A382)+1)</f>
        <v/>
      </c>
      <c r="B383" s="24"/>
      <c r="C383" s="40"/>
      <c r="D383" s="25"/>
      <c r="E383" s="26"/>
      <c r="F383" s="27"/>
      <c r="G383" s="27"/>
      <c r="H383" s="28"/>
      <c r="I383" s="28"/>
      <c r="J383" s="27"/>
      <c r="K383" s="27"/>
    </row>
    <row r="384" spans="1:11" ht="127.5">
      <c r="A384" s="79">
        <f>IF(E384="","",MAX($A$1:A383)+1)</f>
        <v>162</v>
      </c>
      <c r="B384" s="24"/>
      <c r="C384" s="40" t="s">
        <v>607</v>
      </c>
      <c r="D384" s="25">
        <v>1</v>
      </c>
      <c r="E384" s="26" t="s">
        <v>29</v>
      </c>
      <c r="F384" s="27"/>
      <c r="G384" s="27"/>
      <c r="H384" s="28">
        <f t="shared" si="18"/>
        <v>0</v>
      </c>
      <c r="I384" s="28">
        <f t="shared" si="19"/>
        <v>0</v>
      </c>
      <c r="J384" s="27"/>
      <c r="K384" s="27"/>
    </row>
    <row r="385" spans="1:11">
      <c r="A385" s="79" t="str">
        <f>IF(E385="","",MAX($A$1:A384)+1)</f>
        <v/>
      </c>
      <c r="B385" s="24"/>
      <c r="C385" s="40"/>
      <c r="D385" s="25"/>
      <c r="E385" s="26"/>
      <c r="F385" s="27"/>
      <c r="G385" s="27"/>
      <c r="H385" s="28"/>
      <c r="I385" s="28"/>
      <c r="J385" s="27"/>
      <c r="K385" s="27"/>
    </row>
    <row r="386" spans="1:11" ht="127.5">
      <c r="A386" s="79">
        <f>IF(E386="","",MAX($A$1:A385)+1)</f>
        <v>163</v>
      </c>
      <c r="B386" s="24"/>
      <c r="C386" s="40" t="s">
        <v>608</v>
      </c>
      <c r="D386" s="25">
        <v>1</v>
      </c>
      <c r="E386" s="26" t="s">
        <v>29</v>
      </c>
      <c r="F386" s="27"/>
      <c r="G386" s="27"/>
      <c r="H386" s="28">
        <f t="shared" si="18"/>
        <v>0</v>
      </c>
      <c r="I386" s="28">
        <f t="shared" si="19"/>
        <v>0</v>
      </c>
      <c r="J386" s="27"/>
      <c r="K386" s="27"/>
    </row>
    <row r="387" spans="1:11">
      <c r="A387" s="79" t="str">
        <f>IF(E387="","",MAX($A$1:A386)+1)</f>
        <v/>
      </c>
      <c r="B387" s="24"/>
      <c r="C387" s="40"/>
      <c r="D387" s="25"/>
      <c r="E387" s="26"/>
      <c r="F387" s="27"/>
      <c r="G387" s="27"/>
      <c r="H387" s="28"/>
      <c r="I387" s="28"/>
      <c r="J387" s="27"/>
      <c r="K387" s="27"/>
    </row>
    <row r="388" spans="1:11" ht="127.5">
      <c r="A388" s="79">
        <f>IF(E388="","",MAX($A$1:A387)+1)</f>
        <v>164</v>
      </c>
      <c r="B388" s="24"/>
      <c r="C388" s="40" t="s">
        <v>857</v>
      </c>
      <c r="D388" s="25">
        <v>2</v>
      </c>
      <c r="E388" s="26" t="s">
        <v>29</v>
      </c>
      <c r="F388" s="27"/>
      <c r="G388" s="27"/>
      <c r="H388" s="28">
        <f t="shared" si="18"/>
        <v>0</v>
      </c>
      <c r="I388" s="28">
        <f t="shared" si="19"/>
        <v>0</v>
      </c>
      <c r="J388" s="27"/>
      <c r="K388" s="27"/>
    </row>
    <row r="389" spans="1:11">
      <c r="A389" s="79" t="str">
        <f>IF(E389="","",MAX($A$1:A388)+1)</f>
        <v/>
      </c>
      <c r="B389" s="24"/>
      <c r="C389" s="40"/>
      <c r="D389" s="25"/>
      <c r="E389" s="26"/>
      <c r="F389" s="27"/>
      <c r="G389" s="27"/>
      <c r="H389" s="28"/>
      <c r="I389" s="28"/>
      <c r="J389" s="27"/>
      <c r="K389" s="27"/>
    </row>
    <row r="390" spans="1:11" ht="140.25">
      <c r="A390" s="79">
        <f>IF(E390="","",MAX($A$1:A389)+1)</f>
        <v>165</v>
      </c>
      <c r="B390" s="24"/>
      <c r="C390" s="40" t="s">
        <v>858</v>
      </c>
      <c r="D390" s="25">
        <v>1</v>
      </c>
      <c r="E390" s="26" t="s">
        <v>29</v>
      </c>
      <c r="F390" s="27"/>
      <c r="G390" s="27"/>
      <c r="H390" s="28">
        <f t="shared" si="18"/>
        <v>0</v>
      </c>
      <c r="I390" s="28">
        <f t="shared" si="19"/>
        <v>0</v>
      </c>
      <c r="J390" s="27"/>
      <c r="K390" s="27"/>
    </row>
    <row r="391" spans="1:11">
      <c r="A391" s="79" t="str">
        <f>IF(E391="","",MAX($A$1:A390)+1)</f>
        <v/>
      </c>
      <c r="B391" s="24"/>
      <c r="C391" s="40"/>
      <c r="D391" s="25"/>
      <c r="E391" s="26"/>
      <c r="F391" s="27"/>
      <c r="G391" s="27"/>
      <c r="H391" s="28"/>
      <c r="I391" s="28"/>
      <c r="J391" s="27"/>
      <c r="K391" s="27"/>
    </row>
    <row r="392" spans="1:11" ht="145.5" customHeight="1">
      <c r="A392" s="79">
        <f>IF(E392="","",MAX($A$1:A391)+1)</f>
        <v>166</v>
      </c>
      <c r="B392" s="24"/>
      <c r="C392" s="40" t="s">
        <v>858</v>
      </c>
      <c r="D392" s="25">
        <v>1</v>
      </c>
      <c r="E392" s="26" t="s">
        <v>29</v>
      </c>
      <c r="F392" s="27"/>
      <c r="G392" s="27"/>
      <c r="H392" s="28">
        <f t="shared" si="18"/>
        <v>0</v>
      </c>
      <c r="I392" s="28">
        <f t="shared" si="19"/>
        <v>0</v>
      </c>
      <c r="J392" s="27"/>
      <c r="K392" s="27"/>
    </row>
    <row r="393" spans="1:11">
      <c r="A393" s="79" t="str">
        <f>IF(E393="","",MAX($A$1:A392)+1)</f>
        <v/>
      </c>
      <c r="B393" s="24"/>
      <c r="C393" s="40"/>
      <c r="D393" s="25"/>
      <c r="E393" s="26"/>
      <c r="F393" s="27"/>
      <c r="G393" s="27"/>
      <c r="H393" s="28"/>
      <c r="I393" s="28"/>
      <c r="J393" s="27"/>
      <c r="K393" s="27"/>
    </row>
    <row r="394" spans="1:11" ht="127.5">
      <c r="A394" s="79">
        <f>IF(E394="","",MAX($A$1:A393)+1)</f>
        <v>167</v>
      </c>
      <c r="B394" s="64" t="s">
        <v>609</v>
      </c>
      <c r="C394" s="23" t="s">
        <v>794</v>
      </c>
      <c r="D394" s="54">
        <v>1</v>
      </c>
      <c r="E394" s="23" t="s">
        <v>29</v>
      </c>
      <c r="F394" s="27"/>
      <c r="G394" s="27"/>
      <c r="H394" s="28">
        <f t="shared" si="18"/>
        <v>0</v>
      </c>
      <c r="I394" s="28">
        <f t="shared" si="19"/>
        <v>0</v>
      </c>
      <c r="J394" s="27"/>
      <c r="K394" s="27"/>
    </row>
    <row r="395" spans="1:11">
      <c r="A395" s="79" t="str">
        <f>IF(E395="","",MAX($A$1:A394)+1)</f>
        <v/>
      </c>
      <c r="B395" s="24"/>
      <c r="C395" s="40"/>
      <c r="D395" s="25"/>
      <c r="E395" s="26"/>
      <c r="F395" s="27"/>
      <c r="G395" s="27"/>
      <c r="H395" s="28"/>
      <c r="I395" s="28"/>
      <c r="J395" s="27"/>
      <c r="K395" s="27"/>
    </row>
    <row r="396" spans="1:11">
      <c r="A396" s="79">
        <f>IF(E396="","",MAX($A$1:A395)+1)</f>
        <v>168</v>
      </c>
      <c r="B396" s="24"/>
      <c r="C396" s="40" t="s">
        <v>610</v>
      </c>
      <c r="D396" s="80">
        <v>1</v>
      </c>
      <c r="E396" s="81" t="s">
        <v>29</v>
      </c>
      <c r="F396" s="27"/>
      <c r="G396" s="27"/>
      <c r="H396" s="28">
        <f t="shared" si="18"/>
        <v>0</v>
      </c>
      <c r="I396" s="28">
        <f t="shared" si="19"/>
        <v>0</v>
      </c>
      <c r="J396" s="27"/>
      <c r="K396" s="27"/>
    </row>
    <row r="397" spans="1:11">
      <c r="A397" s="79" t="str">
        <f>IF(E397="","",MAX($A$1:A396)+1)</f>
        <v/>
      </c>
      <c r="B397" s="24"/>
      <c r="C397" s="40"/>
      <c r="D397" s="25"/>
      <c r="E397" s="26"/>
      <c r="F397" s="27"/>
      <c r="G397" s="27"/>
      <c r="H397" s="28"/>
      <c r="I397" s="28"/>
      <c r="J397" s="27"/>
      <c r="K397" s="27"/>
    </row>
    <row r="398" spans="1:11" ht="127.5">
      <c r="A398" s="79">
        <f>IF(E398="","",MAX($A$1:A397)+1)</f>
        <v>169</v>
      </c>
      <c r="B398" s="24"/>
      <c r="C398" s="40" t="s">
        <v>611</v>
      </c>
      <c r="D398" s="80">
        <v>1</v>
      </c>
      <c r="E398" s="81" t="s">
        <v>29</v>
      </c>
      <c r="F398" s="27"/>
      <c r="G398" s="27"/>
      <c r="H398" s="28">
        <f t="shared" si="18"/>
        <v>0</v>
      </c>
      <c r="I398" s="28">
        <f t="shared" si="19"/>
        <v>0</v>
      </c>
      <c r="J398" s="27"/>
      <c r="K398" s="27"/>
    </row>
    <row r="399" spans="1:11">
      <c r="A399" s="79" t="str">
        <f>IF(E399="","",MAX($A$1:A398)+1)</f>
        <v/>
      </c>
      <c r="B399" s="24"/>
      <c r="C399" s="40"/>
      <c r="D399" s="80"/>
      <c r="E399" s="81"/>
      <c r="F399" s="27"/>
      <c r="G399" s="27"/>
      <c r="H399" s="28"/>
      <c r="I399" s="28"/>
      <c r="J399" s="27"/>
      <c r="K399" s="27"/>
    </row>
    <row r="400" spans="1:11" ht="114.75">
      <c r="A400" s="79">
        <f>IF(E400="","",MAX($A$1:A399)+1)</f>
        <v>170</v>
      </c>
      <c r="B400" s="24" t="s">
        <v>612</v>
      </c>
      <c r="C400" s="23" t="s">
        <v>613</v>
      </c>
      <c r="D400" s="25">
        <v>10</v>
      </c>
      <c r="E400" s="26" t="s">
        <v>464</v>
      </c>
      <c r="F400" s="27"/>
      <c r="G400" s="27"/>
      <c r="H400" s="28">
        <f t="shared" si="18"/>
        <v>0</v>
      </c>
      <c r="I400" s="28">
        <f t="shared" si="19"/>
        <v>0</v>
      </c>
      <c r="J400" s="27"/>
      <c r="K400" s="27"/>
    </row>
    <row r="401" spans="1:11">
      <c r="A401" s="79" t="str">
        <f>IF(E401="","",MAX($A$1:A400)+1)</f>
        <v/>
      </c>
      <c r="B401" s="24"/>
      <c r="C401" s="40"/>
      <c r="D401" s="25"/>
      <c r="E401" s="26"/>
      <c r="F401" s="27"/>
      <c r="G401" s="27"/>
      <c r="H401" s="28"/>
      <c r="I401" s="28"/>
      <c r="J401" s="27"/>
      <c r="K401" s="27"/>
    </row>
    <row r="402" spans="1:11" ht="114.75">
      <c r="A402" s="79">
        <f>IF(E402="","",MAX($A$1:A401)+1)</f>
        <v>171</v>
      </c>
      <c r="B402" s="24" t="s">
        <v>614</v>
      </c>
      <c r="C402" s="23" t="s">
        <v>615</v>
      </c>
      <c r="D402" s="25">
        <v>4</v>
      </c>
      <c r="E402" s="26" t="s">
        <v>464</v>
      </c>
      <c r="F402" s="27"/>
      <c r="G402" s="27"/>
      <c r="H402" s="28">
        <f t="shared" si="18"/>
        <v>0</v>
      </c>
      <c r="I402" s="28">
        <f t="shared" si="19"/>
        <v>0</v>
      </c>
      <c r="J402" s="27"/>
      <c r="K402" s="27"/>
    </row>
    <row r="403" spans="1:11">
      <c r="A403" s="79" t="str">
        <f>IF(E403="","",MAX($A$1:A402)+1)</f>
        <v/>
      </c>
      <c r="B403" s="24"/>
      <c r="C403" s="23"/>
      <c r="D403" s="25"/>
      <c r="E403" s="26"/>
      <c r="F403" s="27"/>
      <c r="G403" s="27"/>
      <c r="H403" s="28"/>
      <c r="I403" s="28"/>
      <c r="J403" s="27"/>
      <c r="K403" s="27"/>
    </row>
    <row r="404" spans="1:11" ht="114.75">
      <c r="A404" s="79">
        <f>IF(E404="","",MAX($A$1:A403)+1)</f>
        <v>172</v>
      </c>
      <c r="B404" s="24" t="s">
        <v>462</v>
      </c>
      <c r="C404" s="23" t="s">
        <v>616</v>
      </c>
      <c r="D404" s="25">
        <v>20</v>
      </c>
      <c r="E404" s="26" t="s">
        <v>464</v>
      </c>
      <c r="F404" s="27"/>
      <c r="G404" s="27"/>
      <c r="H404" s="28">
        <f t="shared" si="18"/>
        <v>0</v>
      </c>
      <c r="I404" s="28">
        <f t="shared" si="19"/>
        <v>0</v>
      </c>
      <c r="J404" s="27"/>
      <c r="K404" s="27"/>
    </row>
    <row r="405" spans="1:11">
      <c r="A405" s="79" t="str">
        <f>IF(E405="","",MAX($A$1:A404)+1)</f>
        <v/>
      </c>
      <c r="B405" s="24"/>
      <c r="C405" s="23"/>
      <c r="D405" s="25"/>
      <c r="E405" s="26"/>
      <c r="F405" s="27"/>
      <c r="G405" s="27"/>
      <c r="H405" s="28"/>
      <c r="I405" s="28"/>
      <c r="J405" s="27"/>
      <c r="K405" s="27"/>
    </row>
    <row r="406" spans="1:11" ht="102">
      <c r="A406" s="79">
        <f>IF(E406="","",MAX($A$1:A405)+1)</f>
        <v>173</v>
      </c>
      <c r="B406" s="24" t="s">
        <v>465</v>
      </c>
      <c r="C406" s="23" t="s">
        <v>795</v>
      </c>
      <c r="D406" s="25">
        <v>20</v>
      </c>
      <c r="E406" s="26" t="s">
        <v>464</v>
      </c>
      <c r="F406" s="27"/>
      <c r="G406" s="27"/>
      <c r="H406" s="28">
        <f t="shared" si="18"/>
        <v>0</v>
      </c>
      <c r="I406" s="28">
        <f t="shared" si="19"/>
        <v>0</v>
      </c>
      <c r="J406" s="27"/>
      <c r="K406" s="27"/>
    </row>
    <row r="407" spans="1:11">
      <c r="A407" s="79" t="str">
        <f>IF(E407="","",MAX($A$1:A406)+1)</f>
        <v/>
      </c>
      <c r="B407" s="24"/>
      <c r="C407" s="23"/>
      <c r="D407" s="25"/>
      <c r="E407" s="26"/>
      <c r="F407" s="27"/>
      <c r="G407" s="27"/>
      <c r="H407" s="28"/>
      <c r="I407" s="28"/>
      <c r="J407" s="27"/>
      <c r="K407" s="27"/>
    </row>
    <row r="408" spans="1:11" ht="140.25">
      <c r="A408" s="79">
        <f>IF(E408="","",MAX($A$1:A407)+1)</f>
        <v>174</v>
      </c>
      <c r="B408" s="64" t="s">
        <v>617</v>
      </c>
      <c r="C408" s="23" t="s">
        <v>618</v>
      </c>
      <c r="D408" s="25">
        <v>10</v>
      </c>
      <c r="E408" s="26" t="s">
        <v>111</v>
      </c>
      <c r="F408" s="27"/>
      <c r="G408" s="27"/>
      <c r="H408" s="28">
        <f t="shared" si="18"/>
        <v>0</v>
      </c>
      <c r="I408" s="28">
        <f t="shared" si="19"/>
        <v>0</v>
      </c>
      <c r="J408" s="27"/>
      <c r="K408" s="27"/>
    </row>
    <row r="409" spans="1:11">
      <c r="A409" s="79" t="str">
        <f>IF(E409="","",MAX($A$1:A408)+1)</f>
        <v/>
      </c>
      <c r="B409" s="24"/>
      <c r="C409" s="23"/>
      <c r="D409" s="25"/>
      <c r="E409" s="26"/>
      <c r="F409" s="27"/>
      <c r="G409" s="27"/>
      <c r="H409" s="28"/>
      <c r="I409" s="28"/>
      <c r="J409" s="27"/>
      <c r="K409" s="27"/>
    </row>
    <row r="410" spans="1:11" ht="140.25">
      <c r="A410" s="79">
        <f>IF(E410="","",MAX($A$1:A409)+1)</f>
        <v>175</v>
      </c>
      <c r="B410" s="64" t="s">
        <v>619</v>
      </c>
      <c r="C410" s="23" t="s">
        <v>620</v>
      </c>
      <c r="D410" s="25">
        <v>4</v>
      </c>
      <c r="E410" s="26" t="s">
        <v>111</v>
      </c>
      <c r="F410" s="27"/>
      <c r="G410" s="27"/>
      <c r="H410" s="28">
        <f t="shared" si="18"/>
        <v>0</v>
      </c>
      <c r="I410" s="28">
        <f t="shared" si="19"/>
        <v>0</v>
      </c>
      <c r="J410" s="27"/>
      <c r="K410" s="27"/>
    </row>
    <row r="411" spans="1:11">
      <c r="A411" s="79" t="str">
        <f>IF(E411="","",MAX($A$1:A410)+1)</f>
        <v/>
      </c>
      <c r="B411" s="24"/>
      <c r="C411" s="23"/>
      <c r="D411" s="25"/>
      <c r="E411" s="26"/>
      <c r="F411" s="27"/>
      <c r="G411" s="27"/>
      <c r="H411" s="28"/>
      <c r="I411" s="28"/>
      <c r="J411" s="27"/>
      <c r="K411" s="27"/>
    </row>
    <row r="412" spans="1:11" ht="140.25">
      <c r="A412" s="79">
        <f>IF(E412="","",MAX($A$1:A411)+1)</f>
        <v>176</v>
      </c>
      <c r="B412" s="64" t="s">
        <v>547</v>
      </c>
      <c r="C412" s="23" t="s">
        <v>548</v>
      </c>
      <c r="D412" s="25">
        <v>20</v>
      </c>
      <c r="E412" s="26" t="s">
        <v>111</v>
      </c>
      <c r="F412" s="27"/>
      <c r="G412" s="27"/>
      <c r="H412" s="28">
        <f t="shared" si="18"/>
        <v>0</v>
      </c>
      <c r="I412" s="28">
        <f t="shared" si="19"/>
        <v>0</v>
      </c>
      <c r="J412" s="27"/>
      <c r="K412" s="27"/>
    </row>
    <row r="413" spans="1:11">
      <c r="A413" s="79" t="str">
        <f>IF(E413="","",MAX($A$1:A412)+1)</f>
        <v/>
      </c>
      <c r="B413" s="24"/>
      <c r="C413" s="23"/>
      <c r="D413" s="25"/>
      <c r="E413" s="26"/>
      <c r="F413" s="27"/>
      <c r="G413" s="27"/>
      <c r="H413" s="28"/>
      <c r="I413" s="28"/>
      <c r="J413" s="27"/>
      <c r="K413" s="27"/>
    </row>
    <row r="414" spans="1:11" ht="140.25">
      <c r="A414" s="79">
        <f>IF(E414="","",MAX($A$1:A413)+1)</f>
        <v>177</v>
      </c>
      <c r="B414" s="64" t="s">
        <v>621</v>
      </c>
      <c r="C414" s="23" t="s">
        <v>622</v>
      </c>
      <c r="D414" s="25">
        <v>20</v>
      </c>
      <c r="E414" s="26" t="s">
        <v>111</v>
      </c>
      <c r="F414" s="27"/>
      <c r="G414" s="27"/>
      <c r="H414" s="28">
        <f t="shared" si="18"/>
        <v>0</v>
      </c>
      <c r="I414" s="28">
        <f t="shared" si="19"/>
        <v>0</v>
      </c>
      <c r="J414" s="27"/>
      <c r="K414" s="27"/>
    </row>
    <row r="415" spans="1:11">
      <c r="A415" s="79" t="str">
        <f>IF(E415="","",MAX($A$1:A414)+1)</f>
        <v/>
      </c>
      <c r="B415" s="64"/>
      <c r="C415" s="23"/>
      <c r="D415" s="25"/>
      <c r="E415" s="26"/>
      <c r="F415" s="27"/>
      <c r="G415" s="27"/>
      <c r="H415" s="28"/>
      <c r="I415" s="28"/>
      <c r="J415" s="27"/>
      <c r="K415" s="27"/>
    </row>
    <row r="416" spans="1:11" ht="89.25">
      <c r="A416" s="79">
        <f>IF(E416="","",MAX($A$1:A415)+1)</f>
        <v>178</v>
      </c>
      <c r="B416" s="24" t="s">
        <v>623</v>
      </c>
      <c r="C416" s="23" t="s">
        <v>624</v>
      </c>
      <c r="D416" s="25">
        <v>4</v>
      </c>
      <c r="E416" s="26" t="s">
        <v>29</v>
      </c>
      <c r="F416" s="27"/>
      <c r="G416" s="27"/>
      <c r="H416" s="28">
        <f t="shared" si="18"/>
        <v>0</v>
      </c>
      <c r="I416" s="28">
        <f t="shared" si="19"/>
        <v>0</v>
      </c>
      <c r="J416" s="27"/>
      <c r="K416" s="27"/>
    </row>
    <row r="417" spans="1:11">
      <c r="A417" s="79" t="str">
        <f>IF(E417="","",MAX($A$1:A416)+1)</f>
        <v/>
      </c>
      <c r="B417" s="24"/>
      <c r="C417" s="40"/>
      <c r="D417" s="25"/>
      <c r="E417" s="26"/>
      <c r="F417" s="27"/>
      <c r="G417" s="27"/>
      <c r="H417" s="28"/>
      <c r="I417" s="28"/>
      <c r="J417" s="27"/>
      <c r="K417" s="27"/>
    </row>
    <row r="418" spans="1:11" ht="140.25">
      <c r="A418" s="79">
        <f>IF(E418="","",MAX($A$1:A417)+1)</f>
        <v>179</v>
      </c>
      <c r="B418" s="24" t="s">
        <v>625</v>
      </c>
      <c r="C418" s="23" t="s">
        <v>796</v>
      </c>
      <c r="D418" s="25">
        <v>15</v>
      </c>
      <c r="E418" s="26" t="s">
        <v>29</v>
      </c>
      <c r="F418" s="27"/>
      <c r="G418" s="27"/>
      <c r="H418" s="28">
        <f t="shared" si="18"/>
        <v>0</v>
      </c>
      <c r="I418" s="28">
        <f t="shared" si="19"/>
        <v>0</v>
      </c>
      <c r="J418" s="27"/>
      <c r="K418" s="27"/>
    </row>
    <row r="419" spans="1:11">
      <c r="A419" s="79" t="str">
        <f>IF(E419="","",MAX($A$1:A418)+1)</f>
        <v/>
      </c>
      <c r="B419" s="24"/>
      <c r="C419" s="23"/>
      <c r="D419" s="25"/>
      <c r="E419" s="26"/>
      <c r="F419" s="27"/>
      <c r="G419" s="27"/>
      <c r="H419" s="28"/>
      <c r="I419" s="28"/>
      <c r="J419" s="27"/>
      <c r="K419" s="27"/>
    </row>
    <row r="420" spans="1:11" ht="102">
      <c r="A420" s="79">
        <f>IF(E420="","",MAX($A$1:A419)+1)</f>
        <v>180</v>
      </c>
      <c r="B420" s="24" t="s">
        <v>626</v>
      </c>
      <c r="C420" s="23" t="s">
        <v>797</v>
      </c>
      <c r="D420" s="25">
        <v>3</v>
      </c>
      <c r="E420" s="26" t="s">
        <v>29</v>
      </c>
      <c r="F420" s="27"/>
      <c r="G420" s="27"/>
      <c r="H420" s="28">
        <f t="shared" si="18"/>
        <v>0</v>
      </c>
      <c r="I420" s="28">
        <f t="shared" si="19"/>
        <v>0</v>
      </c>
      <c r="J420" s="27"/>
      <c r="K420" s="27"/>
    </row>
    <row r="421" spans="1:11">
      <c r="A421" s="79" t="str">
        <f>IF(E421="","",MAX($A$1:A420)+1)</f>
        <v/>
      </c>
      <c r="B421" s="24"/>
      <c r="C421" s="23"/>
      <c r="D421" s="25"/>
      <c r="E421" s="26"/>
      <c r="F421" s="27"/>
      <c r="G421" s="27"/>
      <c r="H421" s="28"/>
      <c r="I421" s="28"/>
      <c r="J421" s="27"/>
      <c r="K421" s="27"/>
    </row>
    <row r="422" spans="1:11" ht="102">
      <c r="A422" s="79">
        <f>IF(E422="","",MAX($A$1:A421)+1)</f>
        <v>181</v>
      </c>
      <c r="B422" s="24" t="s">
        <v>627</v>
      </c>
      <c r="C422" s="23" t="s">
        <v>628</v>
      </c>
      <c r="D422" s="25">
        <v>6</v>
      </c>
      <c r="E422" s="26" t="s">
        <v>29</v>
      </c>
      <c r="F422" s="27"/>
      <c r="G422" s="27"/>
      <c r="H422" s="28">
        <f t="shared" si="18"/>
        <v>0</v>
      </c>
      <c r="I422" s="28">
        <f t="shared" si="19"/>
        <v>0</v>
      </c>
      <c r="J422" s="27"/>
      <c r="K422" s="27"/>
    </row>
    <row r="423" spans="1:11">
      <c r="A423" s="79" t="str">
        <f>IF(E423="","",MAX($A$1:A422)+1)</f>
        <v/>
      </c>
      <c r="B423" s="24"/>
      <c r="C423" s="23"/>
      <c r="D423" s="25"/>
      <c r="E423" s="26"/>
      <c r="F423" s="27"/>
      <c r="G423" s="27"/>
      <c r="H423" s="28"/>
      <c r="I423" s="28"/>
      <c r="J423" s="27"/>
      <c r="K423" s="27"/>
    </row>
    <row r="424" spans="1:11" ht="89.25">
      <c r="A424" s="79">
        <f>IF(E424="","",MAX($A$1:A423)+1)</f>
        <v>182</v>
      </c>
      <c r="B424" s="24"/>
      <c r="C424" s="23" t="s">
        <v>798</v>
      </c>
      <c r="D424" s="25">
        <v>4</v>
      </c>
      <c r="E424" s="26" t="s">
        <v>29</v>
      </c>
      <c r="F424" s="27"/>
      <c r="G424" s="27"/>
      <c r="H424" s="28">
        <f t="shared" si="18"/>
        <v>0</v>
      </c>
      <c r="I424" s="28">
        <f t="shared" si="19"/>
        <v>0</v>
      </c>
      <c r="J424" s="27"/>
      <c r="K424" s="27"/>
    </row>
    <row r="425" spans="1:11">
      <c r="A425" s="79" t="str">
        <f>IF(E425="","",MAX($A$1:A424)+1)</f>
        <v/>
      </c>
      <c r="B425" s="24"/>
      <c r="C425" s="40"/>
      <c r="D425" s="25"/>
      <c r="E425" s="26"/>
      <c r="F425" s="27"/>
      <c r="G425" s="27"/>
      <c r="H425" s="28"/>
      <c r="I425" s="28"/>
      <c r="J425" s="27"/>
      <c r="K425" s="27"/>
    </row>
    <row r="426" spans="1:11" ht="156.75" customHeight="1">
      <c r="A426" s="79">
        <f>IF(E426="","",MAX($A$1:A425)+1)</f>
        <v>183</v>
      </c>
      <c r="B426" s="24" t="s">
        <v>629</v>
      </c>
      <c r="C426" s="23" t="s">
        <v>630</v>
      </c>
      <c r="D426" s="25">
        <v>6</v>
      </c>
      <c r="E426" s="26" t="s">
        <v>29</v>
      </c>
      <c r="F426" s="27"/>
      <c r="G426" s="27"/>
      <c r="H426" s="28">
        <f t="shared" ref="H425:H464" si="20">ROUND(D426*F426, 0)</f>
        <v>0</v>
      </c>
      <c r="I426" s="28">
        <f t="shared" ref="I425:I464" si="21">ROUND(D426*G426, 0)</f>
        <v>0</v>
      </c>
      <c r="J426" s="27"/>
      <c r="K426" s="27"/>
    </row>
    <row r="427" spans="1:11">
      <c r="A427" s="79" t="str">
        <f>IF(E427="","",MAX($A$1:A426)+1)</f>
        <v/>
      </c>
      <c r="B427" s="24"/>
      <c r="C427" s="23"/>
      <c r="D427" s="25"/>
      <c r="E427" s="26"/>
      <c r="F427" s="27"/>
      <c r="G427" s="27"/>
      <c r="H427" s="28"/>
      <c r="I427" s="28"/>
      <c r="J427" s="27"/>
      <c r="K427" s="27"/>
    </row>
    <row r="428" spans="1:11" ht="102">
      <c r="A428" s="79">
        <f>IF(E428="","",MAX($A$1:A427)+1)</f>
        <v>184</v>
      </c>
      <c r="B428" s="24" t="s">
        <v>631</v>
      </c>
      <c r="C428" s="23" t="s">
        <v>632</v>
      </c>
      <c r="D428" s="25">
        <v>3</v>
      </c>
      <c r="E428" s="26" t="s">
        <v>29</v>
      </c>
      <c r="F428" s="27"/>
      <c r="G428" s="27"/>
      <c r="H428" s="28">
        <f t="shared" si="20"/>
        <v>0</v>
      </c>
      <c r="I428" s="28">
        <f t="shared" si="21"/>
        <v>0</v>
      </c>
      <c r="J428" s="27"/>
      <c r="K428" s="27"/>
    </row>
    <row r="429" spans="1:11">
      <c r="A429" s="79" t="str">
        <f>IF(E429="","",MAX($A$1:A428)+1)</f>
        <v/>
      </c>
      <c r="B429" s="24"/>
      <c r="C429" s="40"/>
      <c r="D429" s="25"/>
      <c r="E429" s="26"/>
      <c r="F429" s="27"/>
      <c r="G429" s="27"/>
      <c r="H429" s="28"/>
      <c r="I429" s="28"/>
      <c r="J429" s="27"/>
      <c r="K429" s="27"/>
    </row>
    <row r="430" spans="1:11" ht="140.25">
      <c r="A430" s="79">
        <f>IF(E430="","",MAX($A$1:A429)+1)</f>
        <v>185</v>
      </c>
      <c r="B430" s="24" t="s">
        <v>633</v>
      </c>
      <c r="C430" s="23" t="s">
        <v>634</v>
      </c>
      <c r="D430" s="25">
        <v>2</v>
      </c>
      <c r="E430" s="26" t="s">
        <v>29</v>
      </c>
      <c r="F430" s="27"/>
      <c r="G430" s="27"/>
      <c r="H430" s="28">
        <f t="shared" si="20"/>
        <v>0</v>
      </c>
      <c r="I430" s="28">
        <f t="shared" si="21"/>
        <v>0</v>
      </c>
      <c r="J430" s="27"/>
      <c r="K430" s="27"/>
    </row>
    <row r="431" spans="1:11">
      <c r="A431" s="79" t="str">
        <f>IF(E431="","",MAX($A$1:A430)+1)</f>
        <v/>
      </c>
      <c r="B431" s="24"/>
      <c r="C431" s="40"/>
      <c r="D431" s="25"/>
      <c r="E431" s="26"/>
      <c r="F431" s="27"/>
      <c r="G431" s="27"/>
      <c r="H431" s="28"/>
      <c r="I431" s="28"/>
      <c r="J431" s="27"/>
      <c r="K431" s="27"/>
    </row>
    <row r="432" spans="1:11" ht="145.5" customHeight="1">
      <c r="A432" s="79">
        <f>IF(E432="","",MAX($A$1:A431)+1)</f>
        <v>186</v>
      </c>
      <c r="B432" s="24" t="s">
        <v>635</v>
      </c>
      <c r="C432" s="23" t="s">
        <v>636</v>
      </c>
      <c r="D432" s="25">
        <v>5</v>
      </c>
      <c r="E432" s="26" t="s">
        <v>29</v>
      </c>
      <c r="F432" s="27"/>
      <c r="G432" s="27"/>
      <c r="H432" s="28">
        <f t="shared" si="20"/>
        <v>0</v>
      </c>
      <c r="I432" s="28">
        <f t="shared" si="21"/>
        <v>0</v>
      </c>
      <c r="J432" s="27"/>
      <c r="K432" s="27"/>
    </row>
    <row r="433" spans="1:11">
      <c r="A433" s="79" t="str">
        <f>IF(E433="","",MAX($A$1:A432)+1)</f>
        <v/>
      </c>
      <c r="B433" s="24"/>
      <c r="C433" s="23"/>
      <c r="D433" s="25"/>
      <c r="E433" s="26"/>
      <c r="F433" s="27"/>
      <c r="G433" s="27"/>
      <c r="H433" s="28"/>
      <c r="I433" s="28"/>
      <c r="J433" s="27"/>
      <c r="K433" s="27"/>
    </row>
    <row r="434" spans="1:11" ht="140.25">
      <c r="A434" s="79">
        <f>IF(E434="","",MAX($A$1:A433)+1)</f>
        <v>187</v>
      </c>
      <c r="B434" s="24"/>
      <c r="C434" s="23" t="s">
        <v>637</v>
      </c>
      <c r="D434" s="25">
        <v>3</v>
      </c>
      <c r="E434" s="26" t="s">
        <v>29</v>
      </c>
      <c r="F434" s="27"/>
      <c r="G434" s="27"/>
      <c r="H434" s="28">
        <f t="shared" si="20"/>
        <v>0</v>
      </c>
      <c r="I434" s="28">
        <f t="shared" si="21"/>
        <v>0</v>
      </c>
      <c r="J434" s="27"/>
      <c r="K434" s="27"/>
    </row>
    <row r="435" spans="1:11">
      <c r="A435" s="79" t="str">
        <f>IF(E435="","",MAX($A$1:A434)+1)</f>
        <v/>
      </c>
      <c r="B435" s="24"/>
      <c r="C435" s="23"/>
      <c r="D435" s="25"/>
      <c r="E435" s="26"/>
      <c r="F435" s="27"/>
      <c r="G435" s="27"/>
      <c r="H435" s="28"/>
      <c r="I435" s="28"/>
      <c r="J435" s="27"/>
      <c r="K435" s="27"/>
    </row>
    <row r="436" spans="1:11" ht="38.25">
      <c r="A436" s="79">
        <f>IF(E436="","",MAX($A$1:A435)+1)</f>
        <v>188</v>
      </c>
      <c r="B436" s="24"/>
      <c r="C436" s="23" t="s">
        <v>638</v>
      </c>
      <c r="D436" s="25">
        <v>3</v>
      </c>
      <c r="E436" s="26" t="s">
        <v>29</v>
      </c>
      <c r="F436" s="27"/>
      <c r="G436" s="27"/>
      <c r="H436" s="28">
        <f t="shared" si="20"/>
        <v>0</v>
      </c>
      <c r="I436" s="28">
        <f t="shared" si="21"/>
        <v>0</v>
      </c>
      <c r="J436" s="27"/>
      <c r="K436" s="27"/>
    </row>
    <row r="437" spans="1:11">
      <c r="A437" s="79" t="str">
        <f>IF(E437="","",MAX($A$1:A436)+1)</f>
        <v/>
      </c>
      <c r="B437" s="24"/>
      <c r="C437" s="23"/>
      <c r="D437" s="25"/>
      <c r="E437" s="26"/>
      <c r="F437" s="27"/>
      <c r="G437" s="27"/>
      <c r="H437" s="28"/>
      <c r="I437" s="28"/>
      <c r="J437" s="27"/>
      <c r="K437" s="27"/>
    </row>
    <row r="438" spans="1:11" ht="127.5">
      <c r="A438" s="79">
        <f>IF(E438="","",MAX($A$1:A437)+1)</f>
        <v>189</v>
      </c>
      <c r="B438" s="24" t="s">
        <v>468</v>
      </c>
      <c r="C438" s="42" t="s">
        <v>469</v>
      </c>
      <c r="D438" s="38">
        <v>2</v>
      </c>
      <c r="E438" s="43" t="s">
        <v>29</v>
      </c>
      <c r="F438" s="27"/>
      <c r="G438" s="27"/>
      <c r="H438" s="28">
        <f t="shared" si="20"/>
        <v>0</v>
      </c>
      <c r="I438" s="28">
        <f t="shared" si="21"/>
        <v>0</v>
      </c>
      <c r="J438" s="27"/>
      <c r="K438" s="27"/>
    </row>
    <row r="439" spans="1:11">
      <c r="A439" s="79" t="str">
        <f>IF(E439="","",MAX($A$1:A438)+1)</f>
        <v/>
      </c>
      <c r="B439" s="24"/>
      <c r="D439" s="25"/>
      <c r="E439" s="26"/>
      <c r="F439" s="27"/>
      <c r="G439" s="27"/>
      <c r="H439" s="28"/>
      <c r="I439" s="28"/>
      <c r="J439" s="27"/>
      <c r="K439" s="27"/>
    </row>
    <row r="440" spans="1:11" ht="127.5">
      <c r="A440" s="79">
        <f>IF(E440="","",MAX($A$1:A439)+1)</f>
        <v>190</v>
      </c>
      <c r="B440" s="24" t="s">
        <v>639</v>
      </c>
      <c r="C440" s="42" t="s">
        <v>640</v>
      </c>
      <c r="D440" s="38">
        <v>1</v>
      </c>
      <c r="E440" s="43" t="s">
        <v>29</v>
      </c>
      <c r="F440" s="27"/>
      <c r="G440" s="27"/>
      <c r="H440" s="28">
        <f t="shared" si="20"/>
        <v>0</v>
      </c>
      <c r="I440" s="28">
        <f t="shared" si="21"/>
        <v>0</v>
      </c>
      <c r="J440" s="27"/>
      <c r="K440" s="27"/>
    </row>
    <row r="441" spans="1:11">
      <c r="A441" s="79" t="str">
        <f>IF(E441="","",MAX($A$1:A440)+1)</f>
        <v/>
      </c>
      <c r="B441" s="24"/>
      <c r="C441" s="23"/>
      <c r="D441" s="25"/>
      <c r="E441" s="26"/>
      <c r="F441" s="27"/>
      <c r="G441" s="27"/>
      <c r="H441" s="28"/>
      <c r="I441" s="28"/>
      <c r="J441" s="27"/>
      <c r="K441" s="27"/>
    </row>
    <row r="442" spans="1:11" ht="63.75">
      <c r="A442" s="79">
        <f>IF(E442="","",MAX($A$1:A441)+1)</f>
        <v>191</v>
      </c>
      <c r="B442" s="24"/>
      <c r="C442" s="44" t="s">
        <v>799</v>
      </c>
      <c r="D442" s="38">
        <v>3</v>
      </c>
      <c r="E442" s="43" t="s">
        <v>29</v>
      </c>
      <c r="F442" s="27"/>
      <c r="G442" s="27"/>
      <c r="H442" s="28">
        <f t="shared" si="20"/>
        <v>0</v>
      </c>
      <c r="I442" s="28">
        <f t="shared" si="21"/>
        <v>0</v>
      </c>
      <c r="J442" s="27"/>
      <c r="K442" s="27"/>
    </row>
    <row r="443" spans="1:11">
      <c r="A443" s="79" t="str">
        <f>IF(E443="","",MAX($A$1:A442)+1)</f>
        <v/>
      </c>
      <c r="B443" s="24"/>
      <c r="C443" s="23"/>
      <c r="D443" s="25"/>
      <c r="E443" s="26"/>
      <c r="F443" s="27"/>
      <c r="G443" s="27"/>
      <c r="H443" s="28"/>
      <c r="I443" s="28"/>
      <c r="J443" s="27"/>
      <c r="K443" s="27"/>
    </row>
    <row r="444" spans="1:11" ht="38.25">
      <c r="A444" s="79">
        <f>IF(E444="","",MAX($A$1:A443)+1)</f>
        <v>192</v>
      </c>
      <c r="B444" s="24"/>
      <c r="C444" s="44" t="s">
        <v>800</v>
      </c>
      <c r="D444" s="82">
        <v>6</v>
      </c>
      <c r="E444" s="43" t="s">
        <v>29</v>
      </c>
      <c r="F444" s="27"/>
      <c r="G444" s="27"/>
      <c r="H444" s="28">
        <f t="shared" si="20"/>
        <v>0</v>
      </c>
      <c r="I444" s="28">
        <f t="shared" si="21"/>
        <v>0</v>
      </c>
      <c r="J444" s="27"/>
      <c r="K444" s="27"/>
    </row>
    <row r="445" spans="1:11">
      <c r="A445" s="79" t="str">
        <f>IF(E445="","",MAX($A$1:A444)+1)</f>
        <v/>
      </c>
      <c r="B445" s="24"/>
      <c r="C445" s="44"/>
      <c r="D445" s="82"/>
      <c r="E445" s="43"/>
      <c r="F445" s="27"/>
      <c r="G445" s="27"/>
      <c r="H445" s="28"/>
      <c r="I445" s="28"/>
      <c r="J445" s="27"/>
      <c r="K445" s="27"/>
    </row>
    <row r="446" spans="1:11" ht="38.25">
      <c r="A446" s="79">
        <f>IF(E446="","",MAX($A$1:A445)+1)</f>
        <v>193</v>
      </c>
      <c r="B446" s="24"/>
      <c r="C446" s="44" t="s">
        <v>801</v>
      </c>
      <c r="D446" s="82">
        <v>2</v>
      </c>
      <c r="E446" s="43" t="s">
        <v>29</v>
      </c>
      <c r="F446" s="27"/>
      <c r="G446" s="27"/>
      <c r="H446" s="28">
        <f t="shared" si="20"/>
        <v>0</v>
      </c>
      <c r="I446" s="28">
        <f t="shared" si="21"/>
        <v>0</v>
      </c>
      <c r="J446" s="27"/>
      <c r="K446" s="27"/>
    </row>
    <row r="447" spans="1:11">
      <c r="A447" s="79" t="str">
        <f>IF(E447="","",MAX($A$1:A446)+1)</f>
        <v/>
      </c>
      <c r="B447" s="24"/>
      <c r="C447" s="23"/>
      <c r="D447" s="25"/>
      <c r="E447" s="26"/>
      <c r="F447" s="27"/>
      <c r="G447" s="27"/>
      <c r="H447" s="28"/>
      <c r="I447" s="28"/>
      <c r="J447" s="27"/>
      <c r="K447" s="27"/>
    </row>
    <row r="448" spans="1:11" ht="178.5">
      <c r="A448" s="79">
        <f>IF(E448="","",MAX($A$1:A447)+1)</f>
        <v>194</v>
      </c>
      <c r="B448" s="64"/>
      <c r="C448" s="23" t="s">
        <v>802</v>
      </c>
      <c r="D448" s="54">
        <v>1</v>
      </c>
      <c r="E448" s="23" t="s">
        <v>29</v>
      </c>
      <c r="F448" s="27"/>
      <c r="G448" s="27"/>
      <c r="H448" s="28">
        <f t="shared" si="20"/>
        <v>0</v>
      </c>
      <c r="I448" s="28">
        <f t="shared" si="21"/>
        <v>0</v>
      </c>
      <c r="J448" s="27"/>
      <c r="K448" s="27"/>
    </row>
    <row r="449" spans="1:11">
      <c r="A449" s="79" t="str">
        <f>IF(E449="","",MAX($A$1:A448)+1)</f>
        <v/>
      </c>
      <c r="B449" s="24"/>
      <c r="C449" s="23"/>
      <c r="D449" s="25"/>
      <c r="E449" s="26"/>
      <c r="F449" s="27"/>
      <c r="G449" s="27"/>
      <c r="H449" s="28"/>
      <c r="I449" s="28"/>
      <c r="J449" s="27"/>
      <c r="K449" s="27"/>
    </row>
    <row r="450" spans="1:11" ht="38.25">
      <c r="A450" s="79">
        <f>IF(E450="","",MAX($A$1:A449)+1)</f>
        <v>195</v>
      </c>
      <c r="B450" s="64"/>
      <c r="C450" s="23" t="s">
        <v>803</v>
      </c>
      <c r="D450" s="54">
        <v>1</v>
      </c>
      <c r="E450" s="23" t="s">
        <v>29</v>
      </c>
      <c r="F450" s="27"/>
      <c r="G450" s="27"/>
      <c r="H450" s="28">
        <f t="shared" si="20"/>
        <v>0</v>
      </c>
      <c r="I450" s="28">
        <f t="shared" si="21"/>
        <v>0</v>
      </c>
      <c r="J450" s="27"/>
      <c r="K450" s="27"/>
    </row>
    <row r="451" spans="1:11">
      <c r="A451" s="79" t="str">
        <f>IF(E451="","",MAX($A$1:A450)+1)</f>
        <v/>
      </c>
      <c r="B451" s="64"/>
      <c r="C451" s="23"/>
      <c r="D451" s="54"/>
      <c r="E451" s="23"/>
      <c r="F451" s="65"/>
      <c r="G451" s="65"/>
      <c r="H451" s="28"/>
      <c r="I451" s="28"/>
      <c r="J451" s="27"/>
      <c r="K451" s="27"/>
    </row>
    <row r="452" spans="1:11" ht="38.25">
      <c r="A452" s="79">
        <f>IF(E452="","",MAX($A$1:A451)+1)</f>
        <v>196</v>
      </c>
      <c r="B452" s="64"/>
      <c r="C452" s="23" t="s">
        <v>804</v>
      </c>
      <c r="D452" s="54">
        <v>1</v>
      </c>
      <c r="E452" s="23" t="s">
        <v>29</v>
      </c>
      <c r="F452" s="27"/>
      <c r="G452" s="27"/>
      <c r="H452" s="28">
        <f t="shared" si="20"/>
        <v>0</v>
      </c>
      <c r="I452" s="28">
        <f t="shared" si="21"/>
        <v>0</v>
      </c>
      <c r="J452" s="27"/>
      <c r="K452" s="27"/>
    </row>
    <row r="453" spans="1:11">
      <c r="A453" s="79" t="str">
        <f>IF(E453="","",MAX($A$1:A452)+1)</f>
        <v/>
      </c>
      <c r="B453" s="64"/>
      <c r="C453" s="23"/>
      <c r="D453" s="54"/>
      <c r="E453" s="23"/>
      <c r="F453" s="65"/>
      <c r="G453" s="65"/>
      <c r="H453" s="28"/>
      <c r="I453" s="28"/>
      <c r="J453" s="27"/>
      <c r="K453" s="27"/>
    </row>
    <row r="454" spans="1:11" ht="51">
      <c r="A454" s="79">
        <f>IF(E454="","",MAX($A$1:A453)+1)</f>
        <v>197</v>
      </c>
      <c r="B454" s="64"/>
      <c r="C454" s="23" t="s">
        <v>805</v>
      </c>
      <c r="D454" s="54">
        <v>1</v>
      </c>
      <c r="E454" s="23" t="s">
        <v>29</v>
      </c>
      <c r="F454" s="27"/>
      <c r="G454" s="27"/>
      <c r="H454" s="28">
        <f t="shared" si="20"/>
        <v>0</v>
      </c>
      <c r="I454" s="28">
        <f t="shared" si="21"/>
        <v>0</v>
      </c>
      <c r="J454" s="27"/>
      <c r="K454" s="27"/>
    </row>
    <row r="455" spans="1:11">
      <c r="A455" s="79" t="str">
        <f>IF(E455="","",MAX($A$1:A454)+1)</f>
        <v/>
      </c>
      <c r="B455" s="24"/>
      <c r="C455" s="23"/>
      <c r="D455" s="25"/>
      <c r="E455" s="26"/>
      <c r="F455" s="27"/>
      <c r="G455" s="27"/>
      <c r="H455" s="28"/>
      <c r="I455" s="28"/>
      <c r="J455" s="27"/>
      <c r="K455" s="27"/>
    </row>
    <row r="456" spans="1:11" ht="25.5">
      <c r="A456" s="79">
        <f>IF(E456="","",MAX($A$1:A455)+1)</f>
        <v>198</v>
      </c>
      <c r="B456" s="64"/>
      <c r="C456" s="54" t="s">
        <v>806</v>
      </c>
      <c r="D456" s="54">
        <v>2</v>
      </c>
      <c r="E456" s="54" t="s">
        <v>29</v>
      </c>
      <c r="F456" s="27"/>
      <c r="G456" s="27"/>
      <c r="H456" s="28">
        <f t="shared" si="20"/>
        <v>0</v>
      </c>
      <c r="I456" s="28">
        <f t="shared" si="21"/>
        <v>0</v>
      </c>
      <c r="J456" s="27"/>
      <c r="K456" s="27"/>
    </row>
    <row r="457" spans="1:11">
      <c r="A457" s="79" t="str">
        <f>IF(E457="","",MAX($A$1:A456)+1)</f>
        <v/>
      </c>
      <c r="B457" s="64"/>
      <c r="C457" s="54"/>
      <c r="D457" s="54"/>
      <c r="E457" s="54"/>
      <c r="F457" s="27"/>
      <c r="G457" s="27"/>
      <c r="H457" s="28"/>
      <c r="I457" s="28"/>
      <c r="J457" s="27"/>
      <c r="K457" s="27"/>
    </row>
    <row r="458" spans="1:11" ht="25.5">
      <c r="A458" s="79">
        <f>IF(E458="","",MAX($A$1:A457)+1)</f>
        <v>199</v>
      </c>
      <c r="B458" s="64"/>
      <c r="C458" s="54" t="s">
        <v>807</v>
      </c>
      <c r="D458" s="54">
        <v>1</v>
      </c>
      <c r="E458" s="54" t="s">
        <v>29</v>
      </c>
      <c r="F458" s="27"/>
      <c r="G458" s="27"/>
      <c r="H458" s="28">
        <f t="shared" si="20"/>
        <v>0</v>
      </c>
      <c r="I458" s="28">
        <f t="shared" si="21"/>
        <v>0</v>
      </c>
      <c r="J458" s="27"/>
      <c r="K458" s="27"/>
    </row>
    <row r="459" spans="1:11">
      <c r="A459" s="79" t="str">
        <f>IF(E459="","",MAX($A$1:A458)+1)</f>
        <v/>
      </c>
      <c r="B459" s="24"/>
      <c r="C459" s="37" t="s">
        <v>470</v>
      </c>
      <c r="D459" s="38"/>
      <c r="E459" s="43"/>
      <c r="F459" s="27"/>
      <c r="G459" s="27"/>
      <c r="H459" s="28"/>
      <c r="I459" s="28"/>
      <c r="J459" s="27"/>
      <c r="K459" s="27"/>
    </row>
    <row r="460" spans="1:11" ht="127.5">
      <c r="A460" s="79">
        <f>IF(E460="","",MAX($A$1:A459)+1)</f>
        <v>200</v>
      </c>
      <c r="B460" s="24" t="s">
        <v>641</v>
      </c>
      <c r="C460" s="44" t="s">
        <v>642</v>
      </c>
      <c r="D460" s="38">
        <v>1</v>
      </c>
      <c r="E460" s="43" t="s">
        <v>371</v>
      </c>
      <c r="F460" s="27"/>
      <c r="G460" s="27"/>
      <c r="H460" s="28">
        <f t="shared" si="20"/>
        <v>0</v>
      </c>
      <c r="I460" s="28">
        <f t="shared" si="21"/>
        <v>0</v>
      </c>
      <c r="J460" s="27"/>
      <c r="K460" s="27"/>
    </row>
    <row r="461" spans="1:11">
      <c r="A461" s="79" t="str">
        <f>IF(E461="","",MAX($A$1:A460)+1)</f>
        <v/>
      </c>
      <c r="B461" s="24"/>
      <c r="C461" s="44"/>
      <c r="D461" s="38"/>
      <c r="E461" s="43"/>
      <c r="F461" s="27"/>
      <c r="G461" s="27"/>
      <c r="H461" s="28"/>
      <c r="I461" s="28"/>
      <c r="J461" s="27"/>
      <c r="K461" s="27"/>
    </row>
    <row r="462" spans="1:11" ht="25.5">
      <c r="A462" s="79">
        <f>IF(E462="","",MAX($A$1:A461)+1)</f>
        <v>201</v>
      </c>
      <c r="B462" s="24" t="s">
        <v>643</v>
      </c>
      <c r="C462" s="44" t="s">
        <v>644</v>
      </c>
      <c r="D462" s="38">
        <v>1</v>
      </c>
      <c r="E462" s="43" t="s">
        <v>371</v>
      </c>
      <c r="F462" s="27"/>
      <c r="G462" s="27"/>
      <c r="H462" s="28">
        <f t="shared" si="20"/>
        <v>0</v>
      </c>
      <c r="I462" s="28">
        <f t="shared" si="21"/>
        <v>0</v>
      </c>
      <c r="J462" s="27"/>
      <c r="K462" s="27"/>
    </row>
    <row r="463" spans="1:11">
      <c r="A463" s="79" t="str">
        <f>IF(E463="","",MAX($A$1:A462)+1)</f>
        <v/>
      </c>
      <c r="B463" s="24"/>
      <c r="C463" s="44"/>
      <c r="D463" s="38"/>
      <c r="E463" s="43"/>
      <c r="F463" s="27"/>
      <c r="G463" s="27"/>
      <c r="H463" s="28"/>
      <c r="I463" s="28"/>
      <c r="J463" s="27"/>
      <c r="K463" s="27"/>
    </row>
    <row r="464" spans="1:11" ht="38.25">
      <c r="A464" s="79">
        <f>IF(E464="","",MAX($A$1:A463)+1)</f>
        <v>202</v>
      </c>
      <c r="B464" s="24"/>
      <c r="C464" s="44" t="s">
        <v>474</v>
      </c>
      <c r="D464" s="44">
        <v>1</v>
      </c>
      <c r="E464" s="44" t="s">
        <v>371</v>
      </c>
      <c r="F464" s="27"/>
      <c r="G464" s="27"/>
      <c r="H464" s="28">
        <f t="shared" si="20"/>
        <v>0</v>
      </c>
      <c r="I464" s="28">
        <f t="shared" si="21"/>
        <v>0</v>
      </c>
      <c r="J464" s="27"/>
      <c r="K464" s="27"/>
    </row>
    <row r="465" spans="1:11">
      <c r="A465" s="58"/>
      <c r="B465" s="58"/>
      <c r="C465" s="56"/>
      <c r="D465" s="38"/>
      <c r="E465" s="39"/>
      <c r="F465" s="59"/>
      <c r="G465" s="60" t="s">
        <v>18</v>
      </c>
      <c r="H465" s="61">
        <f>SUM(H360:H464)</f>
        <v>0</v>
      </c>
      <c r="I465" s="61">
        <f>SUM(I360:I464)</f>
        <v>0</v>
      </c>
      <c r="J465" s="27"/>
      <c r="K465" s="27"/>
    </row>
    <row r="468" spans="1:11">
      <c r="A468" s="126" t="s">
        <v>733</v>
      </c>
      <c r="B468" s="126"/>
      <c r="C468" s="126"/>
      <c r="D468" s="126"/>
      <c r="E468" s="126"/>
      <c r="F468" s="126"/>
      <c r="G468" s="126"/>
      <c r="H468" s="126"/>
      <c r="I468" s="126"/>
    </row>
    <row r="469" spans="1:11">
      <c r="A469" s="18"/>
      <c r="B469" s="18"/>
      <c r="C469" s="19"/>
      <c r="D469" s="20"/>
      <c r="E469" s="19"/>
      <c r="F469" s="19"/>
      <c r="G469" s="19"/>
      <c r="H469" s="19"/>
      <c r="I469" s="19"/>
    </row>
    <row r="470" spans="1:11" ht="25.5">
      <c r="A470" s="32" t="s">
        <v>19</v>
      </c>
      <c r="B470" s="7" t="s">
        <v>20</v>
      </c>
      <c r="C470" s="7" t="s">
        <v>21</v>
      </c>
      <c r="D470" s="30" t="s">
        <v>22</v>
      </c>
      <c r="E470" s="7" t="s">
        <v>23</v>
      </c>
      <c r="F470" s="33" t="s">
        <v>24</v>
      </c>
      <c r="G470" s="33" t="s">
        <v>25</v>
      </c>
      <c r="H470" s="33" t="s">
        <v>26</v>
      </c>
      <c r="I470" s="33" t="s">
        <v>27</v>
      </c>
    </row>
    <row r="471" spans="1:11">
      <c r="A471" s="79" t="str">
        <f>IF(E471="","",MAX($A$1:A470)+1)</f>
        <v/>
      </c>
      <c r="B471" s="73"/>
      <c r="C471" s="41" t="s">
        <v>5</v>
      </c>
      <c r="D471" s="83"/>
      <c r="E471" s="84"/>
      <c r="F471" s="62"/>
      <c r="G471" s="62"/>
      <c r="H471" s="85"/>
      <c r="I471" s="85"/>
    </row>
    <row r="472" spans="1:11" ht="63.75">
      <c r="A472" s="86">
        <f>IF(E472="","",MAX($A$1:A470)+1)</f>
        <v>203</v>
      </c>
      <c r="B472" s="87" t="s">
        <v>477</v>
      </c>
      <c r="C472" s="23" t="s">
        <v>645</v>
      </c>
      <c r="D472" s="83">
        <v>1</v>
      </c>
      <c r="E472" s="84" t="s">
        <v>436</v>
      </c>
      <c r="F472" s="27"/>
      <c r="G472" s="27"/>
      <c r="H472" s="28">
        <f>ROUND(D472*F472, 0)</f>
        <v>0</v>
      </c>
      <c r="I472" s="28">
        <f>ROUND(D472*G472, 0)</f>
        <v>0</v>
      </c>
      <c r="J472" s="27"/>
      <c r="K472" s="27"/>
    </row>
    <row r="473" spans="1:11">
      <c r="A473" s="86" t="str">
        <f>IF(E473="","",MAX($A$1:A471)+1)</f>
        <v/>
      </c>
      <c r="B473" s="87"/>
      <c r="C473" s="23"/>
      <c r="D473" s="83"/>
      <c r="E473" s="84"/>
      <c r="F473" s="62"/>
      <c r="G473" s="62"/>
      <c r="H473" s="28"/>
      <c r="I473" s="28"/>
      <c r="J473" s="62"/>
      <c r="K473" s="62"/>
    </row>
    <row r="474" spans="1:11" ht="38.25">
      <c r="A474" s="86">
        <f>IF(E474="","",MAX($A$1:A472)+1)</f>
        <v>204</v>
      </c>
      <c r="B474" s="87" t="s">
        <v>434</v>
      </c>
      <c r="C474" s="23" t="s">
        <v>435</v>
      </c>
      <c r="D474" s="83">
        <v>1</v>
      </c>
      <c r="E474" s="84" t="s">
        <v>436</v>
      </c>
      <c r="F474" s="27"/>
      <c r="G474" s="27"/>
      <c r="H474" s="28">
        <f t="shared" ref="H473:H505" si="22">ROUND(D474*F474, 0)</f>
        <v>0</v>
      </c>
      <c r="I474" s="28">
        <f t="shared" ref="I473:I505" si="23">ROUND(D474*G474, 0)</f>
        <v>0</v>
      </c>
      <c r="J474" s="27"/>
      <c r="K474" s="27"/>
    </row>
    <row r="475" spans="1:11">
      <c r="A475" s="86" t="str">
        <f>IF(E475="","",MAX($A$1:A473)+1)</f>
        <v/>
      </c>
      <c r="B475" s="87"/>
      <c r="C475" s="23"/>
      <c r="D475" s="83"/>
      <c r="E475" s="84"/>
      <c r="F475" s="62"/>
      <c r="G475" s="62"/>
      <c r="H475" s="28"/>
      <c r="I475" s="28"/>
      <c r="J475" s="62"/>
      <c r="K475" s="62"/>
    </row>
    <row r="476" spans="1:11" ht="38.25">
      <c r="A476" s="86">
        <f>IF(E476="","",MAX($A$1:A474)+1)</f>
        <v>205</v>
      </c>
      <c r="B476" s="87" t="s">
        <v>646</v>
      </c>
      <c r="C476" s="23" t="s">
        <v>647</v>
      </c>
      <c r="D476" s="83">
        <v>1</v>
      </c>
      <c r="E476" s="84" t="s">
        <v>436</v>
      </c>
      <c r="F476" s="27"/>
      <c r="G476" s="27"/>
      <c r="H476" s="28">
        <f t="shared" si="22"/>
        <v>0</v>
      </c>
      <c r="I476" s="28">
        <f t="shared" si="23"/>
        <v>0</v>
      </c>
      <c r="J476" s="27"/>
      <c r="K476" s="27"/>
    </row>
    <row r="477" spans="1:11">
      <c r="A477" s="86" t="str">
        <f>IF(E477="","",MAX($A$1:A475)+1)</f>
        <v/>
      </c>
      <c r="B477" s="87"/>
      <c r="C477" s="23"/>
      <c r="D477" s="83"/>
      <c r="E477" s="84"/>
      <c r="F477" s="62"/>
      <c r="G477" s="62"/>
      <c r="H477" s="28"/>
      <c r="I477" s="28"/>
      <c r="J477" s="62"/>
      <c r="K477" s="62"/>
    </row>
    <row r="478" spans="1:11" ht="38.25">
      <c r="A478" s="86">
        <f>IF(E478="","",MAX($A$1:A476)+1)</f>
        <v>206</v>
      </c>
      <c r="B478" s="87" t="s">
        <v>648</v>
      </c>
      <c r="C478" s="23" t="s">
        <v>649</v>
      </c>
      <c r="D478" s="83">
        <v>1</v>
      </c>
      <c r="E478" s="84" t="s">
        <v>436</v>
      </c>
      <c r="F478" s="27"/>
      <c r="G478" s="27"/>
      <c r="H478" s="28">
        <f t="shared" si="22"/>
        <v>0</v>
      </c>
      <c r="I478" s="28">
        <f t="shared" si="23"/>
        <v>0</v>
      </c>
      <c r="J478" s="27"/>
      <c r="K478" s="27"/>
    </row>
    <row r="479" spans="1:11">
      <c r="A479" s="86" t="str">
        <f>IF(E479="","",MAX($A$1:A477)+1)</f>
        <v/>
      </c>
      <c r="B479" s="87"/>
      <c r="C479" s="23"/>
      <c r="D479" s="83"/>
      <c r="E479" s="84"/>
      <c r="F479" s="62"/>
      <c r="G479" s="62"/>
      <c r="H479" s="28"/>
      <c r="I479" s="28"/>
      <c r="J479" s="62"/>
      <c r="K479" s="62"/>
    </row>
    <row r="480" spans="1:11" ht="38.25">
      <c r="A480" s="86">
        <f>IF(E480="","",MAX($A$1:A478)+1)</f>
        <v>207</v>
      </c>
      <c r="B480" s="87" t="s">
        <v>650</v>
      </c>
      <c r="C480" s="23" t="s">
        <v>651</v>
      </c>
      <c r="D480" s="83">
        <v>1</v>
      </c>
      <c r="E480" s="84" t="s">
        <v>436</v>
      </c>
      <c r="F480" s="27"/>
      <c r="G480" s="27"/>
      <c r="H480" s="28">
        <f t="shared" si="22"/>
        <v>0</v>
      </c>
      <c r="I480" s="28">
        <f t="shared" si="23"/>
        <v>0</v>
      </c>
      <c r="J480" s="27"/>
      <c r="K480" s="27"/>
    </row>
    <row r="481" spans="1:11">
      <c r="A481" s="86" t="str">
        <f>IF(E481="","",MAX($A$1:A479)+1)</f>
        <v/>
      </c>
      <c r="B481" s="87"/>
      <c r="C481" s="23"/>
      <c r="D481" s="83"/>
      <c r="E481" s="84"/>
      <c r="F481" s="62"/>
      <c r="G481" s="62"/>
      <c r="H481" s="28"/>
      <c r="I481" s="28"/>
      <c r="J481" s="62"/>
      <c r="K481" s="62"/>
    </row>
    <row r="482" spans="1:11" ht="38.25">
      <c r="A482" s="86">
        <f>IF(E482="","",MAX($A$1:A480)+1)</f>
        <v>208</v>
      </c>
      <c r="B482" s="87" t="s">
        <v>479</v>
      </c>
      <c r="C482" s="23" t="s">
        <v>480</v>
      </c>
      <c r="D482" s="83">
        <v>1</v>
      </c>
      <c r="E482" s="84" t="s">
        <v>436</v>
      </c>
      <c r="F482" s="27"/>
      <c r="G482" s="27"/>
      <c r="H482" s="28">
        <f t="shared" si="22"/>
        <v>0</v>
      </c>
      <c r="I482" s="28">
        <f t="shared" si="23"/>
        <v>0</v>
      </c>
      <c r="J482" s="27"/>
      <c r="K482" s="27"/>
    </row>
    <row r="483" spans="1:11">
      <c r="A483" s="86" t="str">
        <f>IF(E483="","",MAX($A$1:A481)+1)</f>
        <v/>
      </c>
      <c r="B483" s="87"/>
      <c r="C483" s="23"/>
      <c r="D483" s="83"/>
      <c r="E483" s="84"/>
      <c r="F483" s="62"/>
      <c r="G483" s="62"/>
      <c r="H483" s="28"/>
      <c r="I483" s="28"/>
      <c r="J483" s="62"/>
      <c r="K483" s="62"/>
    </row>
    <row r="484" spans="1:11" ht="63.75">
      <c r="A484" s="86">
        <f>IF(E484="","",MAX($A$1:A482)+1)</f>
        <v>209</v>
      </c>
      <c r="B484" s="87"/>
      <c r="C484" s="23" t="s">
        <v>652</v>
      </c>
      <c r="D484" s="66">
        <v>1</v>
      </c>
      <c r="E484" s="39" t="s">
        <v>29</v>
      </c>
      <c r="F484" s="27"/>
      <c r="G484" s="27"/>
      <c r="H484" s="28">
        <f t="shared" si="22"/>
        <v>0</v>
      </c>
      <c r="I484" s="28">
        <f t="shared" si="23"/>
        <v>0</v>
      </c>
      <c r="J484" s="27"/>
      <c r="K484" s="27"/>
    </row>
    <row r="485" spans="1:11">
      <c r="A485" s="86" t="str">
        <f>IF(E485="","",MAX($A$1:A483)+1)</f>
        <v/>
      </c>
      <c r="B485" s="87"/>
      <c r="C485" s="23"/>
      <c r="D485" s="83"/>
      <c r="E485" s="84"/>
      <c r="F485" s="62"/>
      <c r="G485" s="62"/>
      <c r="H485" s="28"/>
      <c r="I485" s="28"/>
      <c r="J485" s="62"/>
      <c r="K485" s="62"/>
    </row>
    <row r="486" spans="1:11">
      <c r="A486" s="86" t="str">
        <f>IF(E486="","",MAX($A$1:A484)+1)</f>
        <v/>
      </c>
      <c r="B486" s="87"/>
      <c r="C486" s="41" t="s">
        <v>9</v>
      </c>
      <c r="D486" s="83"/>
      <c r="E486" s="84"/>
      <c r="F486" s="62"/>
      <c r="G486" s="62"/>
      <c r="H486" s="28"/>
      <c r="I486" s="28"/>
      <c r="J486" s="62"/>
      <c r="K486" s="62"/>
    </row>
    <row r="487" spans="1:11" ht="76.5">
      <c r="A487" s="86">
        <f>IF(E487="","",MAX($A$1:A485)+1)</f>
        <v>210</v>
      </c>
      <c r="B487" s="87" t="s">
        <v>653</v>
      </c>
      <c r="C487" s="23" t="s">
        <v>654</v>
      </c>
      <c r="D487" s="83">
        <v>7</v>
      </c>
      <c r="E487" s="84" t="s">
        <v>436</v>
      </c>
      <c r="F487" s="27"/>
      <c r="G487" s="27"/>
      <c r="H487" s="28">
        <f t="shared" si="22"/>
        <v>0</v>
      </c>
      <c r="I487" s="28">
        <f t="shared" si="23"/>
        <v>0</v>
      </c>
      <c r="J487" s="27"/>
      <c r="K487" s="27"/>
    </row>
    <row r="488" spans="1:11">
      <c r="A488" s="86" t="str">
        <f>IF(E488="","",MAX($A$1:A486)+1)</f>
        <v/>
      </c>
      <c r="B488" s="87"/>
      <c r="C488" s="23"/>
      <c r="D488" s="83"/>
      <c r="E488" s="84"/>
      <c r="F488" s="62"/>
      <c r="G488" s="62"/>
      <c r="H488" s="28"/>
      <c r="I488" s="28"/>
      <c r="J488" s="62"/>
      <c r="K488" s="62"/>
    </row>
    <row r="489" spans="1:11" ht="38.25">
      <c r="A489" s="86">
        <f>IF(E489="","",MAX($A$1:A487)+1)</f>
        <v>211</v>
      </c>
      <c r="B489" s="87" t="s">
        <v>655</v>
      </c>
      <c r="C489" s="23" t="s">
        <v>656</v>
      </c>
      <c r="D489" s="83">
        <v>1</v>
      </c>
      <c r="E489" s="84" t="s">
        <v>436</v>
      </c>
      <c r="F489" s="27"/>
      <c r="G489" s="27"/>
      <c r="H489" s="28">
        <f t="shared" si="22"/>
        <v>0</v>
      </c>
      <c r="I489" s="28">
        <f t="shared" si="23"/>
        <v>0</v>
      </c>
      <c r="J489" s="27"/>
      <c r="K489" s="27"/>
    </row>
    <row r="490" spans="1:11">
      <c r="A490" s="86" t="str">
        <f>IF(E490="","",MAX($A$1:A488)+1)</f>
        <v/>
      </c>
      <c r="B490" s="87"/>
      <c r="C490" s="23"/>
      <c r="D490" s="83"/>
      <c r="E490" s="84"/>
      <c r="F490" s="62"/>
      <c r="G490" s="62"/>
      <c r="H490" s="28"/>
      <c r="I490" s="28"/>
      <c r="J490" s="62"/>
      <c r="K490" s="62"/>
    </row>
    <row r="491" spans="1:11" ht="38.25">
      <c r="A491" s="86">
        <f>IF(E491="","",MAX($A$1:A489)+1)</f>
        <v>212</v>
      </c>
      <c r="B491" s="87"/>
      <c r="C491" s="23" t="s">
        <v>657</v>
      </c>
      <c r="D491" s="66">
        <v>1</v>
      </c>
      <c r="E491" s="67" t="s">
        <v>371</v>
      </c>
      <c r="F491" s="27"/>
      <c r="G491" s="27"/>
      <c r="H491" s="28">
        <f t="shared" si="22"/>
        <v>0</v>
      </c>
      <c r="I491" s="28">
        <f t="shared" si="23"/>
        <v>0</v>
      </c>
      <c r="J491" s="27"/>
      <c r="K491" s="27"/>
    </row>
    <row r="492" spans="1:11">
      <c r="A492" s="86" t="str">
        <f>IF(E492="","",MAX($A$1:A490)+1)</f>
        <v/>
      </c>
      <c r="B492" s="87"/>
      <c r="C492" s="23"/>
      <c r="D492" s="83"/>
      <c r="E492" s="84"/>
      <c r="F492" s="62"/>
      <c r="G492" s="62"/>
      <c r="H492" s="28"/>
      <c r="I492" s="28"/>
      <c r="J492" s="62"/>
      <c r="K492" s="62"/>
    </row>
    <row r="493" spans="1:11">
      <c r="A493" s="86" t="str">
        <f>IF(E493="","",MAX($A$1:A491)+1)</f>
        <v/>
      </c>
      <c r="B493" s="87"/>
      <c r="C493" s="41" t="s">
        <v>10</v>
      </c>
      <c r="D493" s="83"/>
      <c r="E493" s="84"/>
      <c r="F493" s="62"/>
      <c r="G493" s="62"/>
      <c r="H493" s="28"/>
      <c r="I493" s="28"/>
      <c r="J493" s="27"/>
      <c r="K493" s="27"/>
    </row>
    <row r="494" spans="1:11" ht="25.5">
      <c r="A494" s="86">
        <f>IF(E494="","",MAX($A$1:A492)+1)</f>
        <v>213</v>
      </c>
      <c r="B494" s="87" t="s">
        <v>658</v>
      </c>
      <c r="C494" s="23" t="s">
        <v>659</v>
      </c>
      <c r="D494" s="83">
        <v>5</v>
      </c>
      <c r="E494" s="84" t="s">
        <v>484</v>
      </c>
      <c r="F494" s="27"/>
      <c r="G494" s="27"/>
      <c r="H494" s="28">
        <f t="shared" si="22"/>
        <v>0</v>
      </c>
      <c r="I494" s="28">
        <f t="shared" si="23"/>
        <v>0</v>
      </c>
      <c r="J494" s="27"/>
      <c r="K494" s="27"/>
    </row>
    <row r="495" spans="1:11">
      <c r="A495" s="86" t="str">
        <f>IF(E495="","",MAX($A$1:A493)+1)</f>
        <v/>
      </c>
      <c r="B495" s="87"/>
      <c r="C495" s="23"/>
      <c r="D495" s="83"/>
      <c r="E495" s="84"/>
      <c r="F495" s="62"/>
      <c r="G495" s="62"/>
      <c r="H495" s="28"/>
      <c r="I495" s="28"/>
      <c r="J495" s="62"/>
      <c r="K495" s="62"/>
    </row>
    <row r="496" spans="1:11" ht="38.25">
      <c r="A496" s="86">
        <f>IF(E496="","",MAX($A$1:A494)+1)</f>
        <v>214</v>
      </c>
      <c r="B496" s="87" t="s">
        <v>660</v>
      </c>
      <c r="C496" s="23" t="s">
        <v>661</v>
      </c>
      <c r="D496" s="83">
        <v>3</v>
      </c>
      <c r="E496" s="84" t="s">
        <v>484</v>
      </c>
      <c r="F496" s="27"/>
      <c r="G496" s="27"/>
      <c r="H496" s="28">
        <f t="shared" si="22"/>
        <v>0</v>
      </c>
      <c r="I496" s="28">
        <f t="shared" si="23"/>
        <v>0</v>
      </c>
      <c r="J496" s="27"/>
      <c r="K496" s="27"/>
    </row>
    <row r="497" spans="1:11" ht="25.5">
      <c r="A497" s="86" t="str">
        <f>IF(E497="","",MAX($A$1:A496)+1)</f>
        <v/>
      </c>
      <c r="B497" s="87"/>
      <c r="C497" s="41" t="s">
        <v>662</v>
      </c>
      <c r="D497" s="83"/>
      <c r="E497" s="84"/>
      <c r="F497" s="62"/>
      <c r="G497" s="62"/>
      <c r="H497" s="28"/>
      <c r="I497" s="28"/>
      <c r="J497" s="62"/>
      <c r="K497" s="62"/>
    </row>
    <row r="498" spans="1:11" ht="25.5">
      <c r="A498" s="86">
        <f>IF(E498="","",MAX($A$1:A496)+1)</f>
        <v>215</v>
      </c>
      <c r="B498" s="87" t="s">
        <v>663</v>
      </c>
      <c r="C498" s="23" t="s">
        <v>664</v>
      </c>
      <c r="D498" s="83">
        <v>1</v>
      </c>
      <c r="E498" s="84" t="s">
        <v>436</v>
      </c>
      <c r="F498" s="27"/>
      <c r="G498" s="27"/>
      <c r="H498" s="28">
        <f t="shared" si="22"/>
        <v>0</v>
      </c>
      <c r="I498" s="28">
        <f t="shared" si="23"/>
        <v>0</v>
      </c>
      <c r="J498" s="27"/>
      <c r="K498" s="27"/>
    </row>
    <row r="499" spans="1:11">
      <c r="A499" s="86" t="str">
        <f>IF(E499="","",MAX($A$1:A497)+1)</f>
        <v/>
      </c>
      <c r="B499" s="87"/>
      <c r="C499" s="23"/>
      <c r="D499" s="83"/>
      <c r="E499" s="84"/>
      <c r="F499" s="62"/>
      <c r="G499" s="62"/>
      <c r="H499" s="28"/>
      <c r="I499" s="28"/>
      <c r="J499" s="62"/>
      <c r="K499" s="62"/>
    </row>
    <row r="500" spans="1:11" ht="38.25">
      <c r="A500" s="86">
        <f>IF(E500="","",MAX($A$1:A498)+1)</f>
        <v>216</v>
      </c>
      <c r="B500" s="87" t="s">
        <v>665</v>
      </c>
      <c r="C500" s="23" t="s">
        <v>666</v>
      </c>
      <c r="D500" s="83">
        <v>1</v>
      </c>
      <c r="E500" s="84" t="s">
        <v>436</v>
      </c>
      <c r="F500" s="27"/>
      <c r="G500" s="27"/>
      <c r="H500" s="28">
        <f t="shared" si="22"/>
        <v>0</v>
      </c>
      <c r="I500" s="28">
        <f t="shared" si="23"/>
        <v>0</v>
      </c>
      <c r="J500" s="27"/>
      <c r="K500" s="27"/>
    </row>
    <row r="501" spans="1:11">
      <c r="A501" s="86" t="str">
        <f>IF(E501="","",MAX($A$1:A499)+1)</f>
        <v/>
      </c>
      <c r="B501" s="87"/>
      <c r="C501" s="23"/>
      <c r="D501" s="83"/>
      <c r="E501" s="84"/>
      <c r="F501" s="62"/>
      <c r="G501" s="62"/>
      <c r="H501" s="28"/>
      <c r="I501" s="28"/>
      <c r="J501" s="62"/>
      <c r="K501" s="62"/>
    </row>
    <row r="502" spans="1:11" ht="25.5">
      <c r="A502" s="86">
        <f>IF(E502="","",MAX($A$1:A500)+1)</f>
        <v>217</v>
      </c>
      <c r="B502" s="87" t="s">
        <v>667</v>
      </c>
      <c r="C502" s="23" t="s">
        <v>668</v>
      </c>
      <c r="D502" s="83">
        <v>1</v>
      </c>
      <c r="E502" s="84" t="s">
        <v>436</v>
      </c>
      <c r="F502" s="27"/>
      <c r="G502" s="27"/>
      <c r="H502" s="28">
        <f t="shared" si="22"/>
        <v>0</v>
      </c>
      <c r="I502" s="28">
        <f t="shared" si="23"/>
        <v>0</v>
      </c>
      <c r="J502" s="27"/>
      <c r="K502" s="27"/>
    </row>
    <row r="503" spans="1:11">
      <c r="A503" s="86" t="str">
        <f>IF(E503="","",MAX($A$1:A501)+1)</f>
        <v/>
      </c>
      <c r="B503" s="87"/>
      <c r="C503" s="23"/>
      <c r="D503" s="83"/>
      <c r="E503" s="84"/>
      <c r="F503" s="62"/>
      <c r="G503" s="62"/>
      <c r="H503" s="28"/>
      <c r="I503" s="28"/>
      <c r="J503" s="62"/>
      <c r="K503" s="62"/>
    </row>
    <row r="504" spans="1:11">
      <c r="A504" s="86">
        <f>IF(E504="","",MAX($A$3:A502)+1)</f>
        <v>218</v>
      </c>
      <c r="B504" s="87"/>
      <c r="C504" s="78" t="s">
        <v>848</v>
      </c>
      <c r="D504" s="83">
        <v>1</v>
      </c>
      <c r="E504" s="84" t="s">
        <v>445</v>
      </c>
      <c r="F504" s="27"/>
      <c r="G504" s="27"/>
      <c r="H504" s="28">
        <f t="shared" si="22"/>
        <v>0</v>
      </c>
      <c r="I504" s="28">
        <f t="shared" si="23"/>
        <v>0</v>
      </c>
      <c r="J504" s="62"/>
      <c r="K504" s="62"/>
    </row>
    <row r="505" spans="1:11">
      <c r="A505" s="79" t="str">
        <f>IF(E505="","",MAX($A$1:A503)+1)</f>
        <v/>
      </c>
      <c r="B505" s="76"/>
      <c r="C505" s="88"/>
      <c r="D505" s="38"/>
      <c r="E505" s="89"/>
      <c r="F505" s="62"/>
      <c r="G505" s="62"/>
      <c r="H505" s="28"/>
      <c r="I505" s="28"/>
      <c r="J505" s="27"/>
      <c r="K505" s="27"/>
    </row>
    <row r="506" spans="1:11">
      <c r="A506" s="58"/>
      <c r="B506" s="58"/>
      <c r="C506" s="56"/>
      <c r="D506" s="38"/>
      <c r="E506" s="39"/>
      <c r="F506" s="59"/>
      <c r="G506" s="60" t="s">
        <v>18</v>
      </c>
      <c r="H506" s="61">
        <f>SUM(H471:H505)</f>
        <v>0</v>
      </c>
      <c r="I506" s="61">
        <f>SUM(I471:I505)</f>
        <v>0</v>
      </c>
      <c r="J506" s="27"/>
      <c r="K506" s="27"/>
    </row>
    <row r="508" spans="1:11">
      <c r="A508" s="126" t="s">
        <v>725</v>
      </c>
      <c r="B508" s="126"/>
      <c r="C508" s="126"/>
      <c r="D508" s="126"/>
      <c r="E508" s="126"/>
      <c r="F508" s="126"/>
      <c r="G508" s="126"/>
      <c r="H508" s="126"/>
      <c r="I508" s="126"/>
    </row>
    <row r="510" spans="1:11" ht="25.5">
      <c r="A510" s="70" t="s">
        <v>669</v>
      </c>
      <c r="B510" s="70" t="s">
        <v>670</v>
      </c>
      <c r="C510" s="70" t="s">
        <v>671</v>
      </c>
      <c r="D510" s="156" t="s">
        <v>22</v>
      </c>
      <c r="E510" s="155" t="s">
        <v>23</v>
      </c>
      <c r="F510" s="33" t="s">
        <v>24</v>
      </c>
      <c r="G510" s="33" t="s">
        <v>25</v>
      </c>
      <c r="H510" s="33" t="s">
        <v>26</v>
      </c>
      <c r="I510" s="33" t="s">
        <v>27</v>
      </c>
    </row>
    <row r="511" spans="1:11">
      <c r="A511" s="90" t="s">
        <v>672</v>
      </c>
      <c r="B511" s="90" t="s">
        <v>673</v>
      </c>
      <c r="C511" s="90" t="s">
        <v>674</v>
      </c>
      <c r="D511" s="90">
        <v>4</v>
      </c>
      <c r="E511" s="84" t="s">
        <v>436</v>
      </c>
      <c r="F511" s="27"/>
      <c r="G511" s="27"/>
      <c r="H511" s="28">
        <f>ROUND(D511*F511, 0)</f>
        <v>0</v>
      </c>
      <c r="I511" s="28">
        <f t="shared" ref="I511" si="24">ROUND(D511*G511, 0)</f>
        <v>0</v>
      </c>
      <c r="J511" s="29"/>
      <c r="K511" s="29"/>
    </row>
    <row r="512" spans="1:11">
      <c r="A512" s="90" t="s">
        <v>672</v>
      </c>
      <c r="B512" s="90" t="s">
        <v>675</v>
      </c>
      <c r="C512" s="90" t="s">
        <v>676</v>
      </c>
      <c r="D512" s="90">
        <v>1</v>
      </c>
      <c r="E512" s="84" t="s">
        <v>436</v>
      </c>
      <c r="F512" s="27"/>
      <c r="G512" s="27"/>
      <c r="H512" s="28">
        <f>ROUND(D512*F512, 0)</f>
        <v>0</v>
      </c>
      <c r="I512" s="28">
        <f t="shared" ref="I512:I564" si="25">ROUND(D512*G512, 0)</f>
        <v>0</v>
      </c>
      <c r="J512" s="29"/>
      <c r="K512" s="29"/>
    </row>
    <row r="513" spans="1:11">
      <c r="A513" s="90" t="s">
        <v>672</v>
      </c>
      <c r="B513" s="90" t="s">
        <v>675</v>
      </c>
      <c r="C513" s="90" t="s">
        <v>677</v>
      </c>
      <c r="D513" s="90">
        <v>1</v>
      </c>
      <c r="E513" s="84" t="s">
        <v>436</v>
      </c>
      <c r="F513" s="27"/>
      <c r="G513" s="27"/>
      <c r="H513" s="28">
        <f>ROUND(D513*F513, 0)</f>
        <v>0</v>
      </c>
      <c r="I513" s="28">
        <f t="shared" si="25"/>
        <v>0</v>
      </c>
      <c r="J513" s="29"/>
      <c r="K513" s="29"/>
    </row>
    <row r="514" spans="1:11">
      <c r="A514" s="90" t="s">
        <v>672</v>
      </c>
      <c r="B514" s="90" t="s">
        <v>675</v>
      </c>
      <c r="C514" s="90" t="s">
        <v>677</v>
      </c>
      <c r="D514" s="90">
        <v>1</v>
      </c>
      <c r="E514" s="84" t="s">
        <v>436</v>
      </c>
      <c r="F514" s="27"/>
      <c r="G514" s="27"/>
      <c r="H514" s="28">
        <f t="shared" ref="H512:H564" si="26">ROUND(D514*F514, 0)</f>
        <v>0</v>
      </c>
      <c r="I514" s="28">
        <f t="shared" si="25"/>
        <v>0</v>
      </c>
      <c r="J514" s="29"/>
      <c r="K514" s="29"/>
    </row>
    <row r="515" spans="1:11">
      <c r="A515" s="90" t="s">
        <v>672</v>
      </c>
      <c r="B515" s="90" t="s">
        <v>675</v>
      </c>
      <c r="C515" s="90" t="s">
        <v>678</v>
      </c>
      <c r="D515" s="90">
        <v>4</v>
      </c>
      <c r="E515" s="84" t="s">
        <v>436</v>
      </c>
      <c r="F515" s="27"/>
      <c r="G515" s="27"/>
      <c r="H515" s="28">
        <f t="shared" si="26"/>
        <v>0</v>
      </c>
      <c r="I515" s="28">
        <f t="shared" si="25"/>
        <v>0</v>
      </c>
      <c r="J515" s="29"/>
      <c r="K515" s="29"/>
    </row>
    <row r="516" spans="1:11">
      <c r="A516" s="90" t="s">
        <v>672</v>
      </c>
      <c r="B516" s="90" t="s">
        <v>675</v>
      </c>
      <c r="C516" s="90" t="s">
        <v>679</v>
      </c>
      <c r="D516" s="90">
        <v>3</v>
      </c>
      <c r="E516" s="84" t="s">
        <v>436</v>
      </c>
      <c r="F516" s="27"/>
      <c r="G516" s="27"/>
      <c r="H516" s="28">
        <f t="shared" si="26"/>
        <v>0</v>
      </c>
      <c r="I516" s="28">
        <f t="shared" si="25"/>
        <v>0</v>
      </c>
      <c r="J516" s="29"/>
      <c r="K516" s="29"/>
    </row>
    <row r="517" spans="1:11">
      <c r="A517" s="90" t="s">
        <v>672</v>
      </c>
      <c r="B517" s="90" t="s">
        <v>675</v>
      </c>
      <c r="C517" s="90" t="s">
        <v>680</v>
      </c>
      <c r="D517" s="90">
        <v>2</v>
      </c>
      <c r="E517" s="84" t="s">
        <v>436</v>
      </c>
      <c r="F517" s="27"/>
      <c r="G517" s="27"/>
      <c r="H517" s="28">
        <f t="shared" si="26"/>
        <v>0</v>
      </c>
      <c r="I517" s="28">
        <f t="shared" si="25"/>
        <v>0</v>
      </c>
      <c r="J517" s="29"/>
      <c r="K517" s="29"/>
    </row>
    <row r="518" spans="1:11">
      <c r="A518" s="90" t="s">
        <v>672</v>
      </c>
      <c r="B518" s="90" t="s">
        <v>675</v>
      </c>
      <c r="C518" s="90" t="s">
        <v>681</v>
      </c>
      <c r="D518" s="90">
        <v>2</v>
      </c>
      <c r="E518" s="84" t="s">
        <v>436</v>
      </c>
      <c r="F518" s="27"/>
      <c r="G518" s="27"/>
      <c r="H518" s="28">
        <f t="shared" si="26"/>
        <v>0</v>
      </c>
      <c r="I518" s="28">
        <f t="shared" si="25"/>
        <v>0</v>
      </c>
      <c r="J518" s="29"/>
      <c r="K518" s="29"/>
    </row>
    <row r="519" spans="1:11">
      <c r="A519" s="90" t="s">
        <v>672</v>
      </c>
      <c r="B519" s="90" t="s">
        <v>675</v>
      </c>
      <c r="C519" s="90" t="s">
        <v>681</v>
      </c>
      <c r="D519" s="90">
        <v>2</v>
      </c>
      <c r="E519" s="84" t="s">
        <v>436</v>
      </c>
      <c r="F519" s="27"/>
      <c r="G519" s="27"/>
      <c r="H519" s="28">
        <f t="shared" si="26"/>
        <v>0</v>
      </c>
      <c r="I519" s="28">
        <f t="shared" si="25"/>
        <v>0</v>
      </c>
      <c r="J519" s="29"/>
      <c r="K519" s="29"/>
    </row>
    <row r="520" spans="1:11">
      <c r="A520" s="90" t="s">
        <v>672</v>
      </c>
      <c r="B520" s="90" t="s">
        <v>675</v>
      </c>
      <c r="C520" s="90" t="s">
        <v>682</v>
      </c>
      <c r="D520" s="90">
        <v>3</v>
      </c>
      <c r="E520" s="84" t="s">
        <v>436</v>
      </c>
      <c r="F520" s="27"/>
      <c r="G520" s="27"/>
      <c r="H520" s="28">
        <f t="shared" si="26"/>
        <v>0</v>
      </c>
      <c r="I520" s="28">
        <f t="shared" si="25"/>
        <v>0</v>
      </c>
      <c r="J520" s="29"/>
      <c r="K520" s="29"/>
    </row>
    <row r="521" spans="1:11">
      <c r="A521" s="90" t="s">
        <v>672</v>
      </c>
      <c r="B521" s="90" t="s">
        <v>675</v>
      </c>
      <c r="C521" s="90" t="s">
        <v>683</v>
      </c>
      <c r="D521" s="90">
        <v>1</v>
      </c>
      <c r="E521" s="84" t="s">
        <v>436</v>
      </c>
      <c r="F521" s="27"/>
      <c r="G521" s="27"/>
      <c r="H521" s="28">
        <f t="shared" si="26"/>
        <v>0</v>
      </c>
      <c r="I521" s="28">
        <f t="shared" si="25"/>
        <v>0</v>
      </c>
      <c r="J521" s="29"/>
      <c r="K521" s="29"/>
    </row>
    <row r="522" spans="1:11">
      <c r="A522" s="90" t="s">
        <v>672</v>
      </c>
      <c r="B522" s="90" t="s">
        <v>675</v>
      </c>
      <c r="C522" s="90" t="s">
        <v>684</v>
      </c>
      <c r="D522" s="90">
        <v>1</v>
      </c>
      <c r="E522" s="84" t="s">
        <v>436</v>
      </c>
      <c r="F522" s="27"/>
      <c r="G522" s="27"/>
      <c r="H522" s="28">
        <f t="shared" si="26"/>
        <v>0</v>
      </c>
      <c r="I522" s="28">
        <f t="shared" si="25"/>
        <v>0</v>
      </c>
      <c r="J522" s="29"/>
      <c r="K522" s="29"/>
    </row>
    <row r="523" spans="1:11">
      <c r="A523" s="90" t="s">
        <v>672</v>
      </c>
      <c r="B523" s="90" t="s">
        <v>675</v>
      </c>
      <c r="C523" s="90" t="s">
        <v>685</v>
      </c>
      <c r="D523" s="90">
        <v>4</v>
      </c>
      <c r="E523" s="84" t="s">
        <v>436</v>
      </c>
      <c r="F523" s="27"/>
      <c r="G523" s="27"/>
      <c r="H523" s="28">
        <f t="shared" si="26"/>
        <v>0</v>
      </c>
      <c r="I523" s="28">
        <f t="shared" si="25"/>
        <v>0</v>
      </c>
      <c r="J523" s="29"/>
      <c r="K523" s="29"/>
    </row>
    <row r="524" spans="1:11">
      <c r="A524" s="90" t="s">
        <v>672</v>
      </c>
      <c r="B524" s="90" t="s">
        <v>675</v>
      </c>
      <c r="C524" s="90" t="s">
        <v>686</v>
      </c>
      <c r="D524" s="90">
        <v>4</v>
      </c>
      <c r="E524" s="84" t="s">
        <v>436</v>
      </c>
      <c r="F524" s="27"/>
      <c r="G524" s="27"/>
      <c r="H524" s="28">
        <f t="shared" si="26"/>
        <v>0</v>
      </c>
      <c r="I524" s="28">
        <f t="shared" si="25"/>
        <v>0</v>
      </c>
      <c r="J524" s="29"/>
      <c r="K524" s="29"/>
    </row>
    <row r="525" spans="1:11">
      <c r="A525" s="90" t="s">
        <v>672</v>
      </c>
      <c r="B525" s="90" t="s">
        <v>675</v>
      </c>
      <c r="C525" s="91" t="s">
        <v>687</v>
      </c>
      <c r="D525" s="90">
        <v>1</v>
      </c>
      <c r="E525" s="84" t="s">
        <v>436</v>
      </c>
      <c r="F525" s="27"/>
      <c r="G525" s="27"/>
      <c r="H525" s="28">
        <f t="shared" si="26"/>
        <v>0</v>
      </c>
      <c r="I525" s="28">
        <f t="shared" si="25"/>
        <v>0</v>
      </c>
      <c r="J525" s="29"/>
      <c r="K525" s="29"/>
    </row>
    <row r="526" spans="1:11">
      <c r="A526" s="90" t="s">
        <v>672</v>
      </c>
      <c r="B526" s="90" t="s">
        <v>675</v>
      </c>
      <c r="C526" s="91" t="s">
        <v>688</v>
      </c>
      <c r="D526" s="90">
        <v>1</v>
      </c>
      <c r="E526" s="84" t="s">
        <v>436</v>
      </c>
      <c r="F526" s="27"/>
      <c r="G526" s="27"/>
      <c r="H526" s="28">
        <f t="shared" si="26"/>
        <v>0</v>
      </c>
      <c r="I526" s="28">
        <f t="shared" si="25"/>
        <v>0</v>
      </c>
      <c r="J526" s="29"/>
      <c r="K526" s="29"/>
    </row>
    <row r="527" spans="1:11">
      <c r="A527" s="90" t="s">
        <v>672</v>
      </c>
      <c r="B527" s="90" t="s">
        <v>675</v>
      </c>
      <c r="C527" s="91" t="s">
        <v>689</v>
      </c>
      <c r="D527" s="90">
        <v>1</v>
      </c>
      <c r="E527" s="84" t="s">
        <v>436</v>
      </c>
      <c r="F527" s="27"/>
      <c r="G527" s="27"/>
      <c r="H527" s="28">
        <f t="shared" si="26"/>
        <v>0</v>
      </c>
      <c r="I527" s="28">
        <f t="shared" si="25"/>
        <v>0</v>
      </c>
      <c r="J527" s="29"/>
      <c r="K527" s="29"/>
    </row>
    <row r="528" spans="1:11">
      <c r="A528" s="90" t="s">
        <v>672</v>
      </c>
      <c r="B528" s="90" t="s">
        <v>675</v>
      </c>
      <c r="C528" s="91" t="s">
        <v>690</v>
      </c>
      <c r="D528" s="90">
        <v>1</v>
      </c>
      <c r="E528" s="84" t="s">
        <v>436</v>
      </c>
      <c r="F528" s="27"/>
      <c r="G528" s="27"/>
      <c r="H528" s="28">
        <f t="shared" si="26"/>
        <v>0</v>
      </c>
      <c r="I528" s="28">
        <f t="shared" si="25"/>
        <v>0</v>
      </c>
      <c r="J528" s="29"/>
      <c r="K528" s="29"/>
    </row>
    <row r="529" spans="1:11">
      <c r="A529" s="90" t="s">
        <v>672</v>
      </c>
      <c r="B529" s="90" t="s">
        <v>675</v>
      </c>
      <c r="C529" s="91" t="s">
        <v>691</v>
      </c>
      <c r="D529" s="90">
        <v>1</v>
      </c>
      <c r="E529" s="84" t="s">
        <v>436</v>
      </c>
      <c r="F529" s="27"/>
      <c r="G529" s="27"/>
      <c r="H529" s="28">
        <f t="shared" si="26"/>
        <v>0</v>
      </c>
      <c r="I529" s="28">
        <f t="shared" si="25"/>
        <v>0</v>
      </c>
      <c r="J529" s="29"/>
      <c r="K529" s="29"/>
    </row>
    <row r="530" spans="1:11">
      <c r="A530" s="90" t="s">
        <v>672</v>
      </c>
      <c r="B530" s="90" t="s">
        <v>675</v>
      </c>
      <c r="C530" s="91" t="s">
        <v>692</v>
      </c>
      <c r="D530" s="90">
        <v>4</v>
      </c>
      <c r="E530" s="84" t="s">
        <v>436</v>
      </c>
      <c r="F530" s="27"/>
      <c r="G530" s="27"/>
      <c r="H530" s="28">
        <f t="shared" si="26"/>
        <v>0</v>
      </c>
      <c r="I530" s="28">
        <f t="shared" si="25"/>
        <v>0</v>
      </c>
      <c r="J530" s="29"/>
      <c r="K530" s="29"/>
    </row>
    <row r="531" spans="1:11">
      <c r="A531" s="90" t="s">
        <v>672</v>
      </c>
      <c r="B531" s="90" t="s">
        <v>693</v>
      </c>
      <c r="C531" s="91" t="s">
        <v>694</v>
      </c>
      <c r="D531" s="90">
        <v>4</v>
      </c>
      <c r="E531" s="84" t="s">
        <v>436</v>
      </c>
      <c r="F531" s="27"/>
      <c r="G531" s="27"/>
      <c r="H531" s="28">
        <f t="shared" si="26"/>
        <v>0</v>
      </c>
      <c r="I531" s="28">
        <f t="shared" si="25"/>
        <v>0</v>
      </c>
      <c r="J531" s="29"/>
      <c r="K531" s="29"/>
    </row>
    <row r="532" spans="1:11">
      <c r="A532" s="90" t="s">
        <v>672</v>
      </c>
      <c r="B532" s="90" t="s">
        <v>695</v>
      </c>
      <c r="C532" s="91" t="s">
        <v>696</v>
      </c>
      <c r="D532" s="90">
        <v>1</v>
      </c>
      <c r="E532" s="84" t="s">
        <v>436</v>
      </c>
      <c r="F532" s="27"/>
      <c r="G532" s="27"/>
      <c r="H532" s="28">
        <f t="shared" si="26"/>
        <v>0</v>
      </c>
      <c r="I532" s="28">
        <f t="shared" si="25"/>
        <v>0</v>
      </c>
      <c r="J532" s="29"/>
      <c r="K532" s="29"/>
    </row>
    <row r="533" spans="1:11">
      <c r="A533" s="90" t="s">
        <v>672</v>
      </c>
      <c r="B533" s="90" t="s">
        <v>695</v>
      </c>
      <c r="C533" s="91" t="s">
        <v>697</v>
      </c>
      <c r="D533" s="90">
        <v>2</v>
      </c>
      <c r="E533" s="84" t="s">
        <v>436</v>
      </c>
      <c r="F533" s="27"/>
      <c r="G533" s="27"/>
      <c r="H533" s="28">
        <f t="shared" si="26"/>
        <v>0</v>
      </c>
      <c r="I533" s="28">
        <f t="shared" si="25"/>
        <v>0</v>
      </c>
      <c r="J533" s="29"/>
      <c r="K533" s="29"/>
    </row>
    <row r="534" spans="1:11">
      <c r="A534" s="90" t="s">
        <v>672</v>
      </c>
      <c r="B534" s="90" t="s">
        <v>695</v>
      </c>
      <c r="C534" s="91" t="s">
        <v>698</v>
      </c>
      <c r="D534" s="90">
        <v>5</v>
      </c>
      <c r="E534" s="84" t="s">
        <v>436</v>
      </c>
      <c r="F534" s="27"/>
      <c r="G534" s="27"/>
      <c r="H534" s="28">
        <f t="shared" si="26"/>
        <v>0</v>
      </c>
      <c r="I534" s="28">
        <f t="shared" si="25"/>
        <v>0</v>
      </c>
      <c r="J534" s="29"/>
      <c r="K534" s="29"/>
    </row>
    <row r="535" spans="1:11">
      <c r="A535" s="90" t="s">
        <v>672</v>
      </c>
      <c r="B535" s="90" t="s">
        <v>695</v>
      </c>
      <c r="C535" s="91" t="s">
        <v>699</v>
      </c>
      <c r="D535" s="90">
        <v>1</v>
      </c>
      <c r="E535" s="84" t="s">
        <v>436</v>
      </c>
      <c r="F535" s="27"/>
      <c r="G535" s="27"/>
      <c r="H535" s="28">
        <f t="shared" si="26"/>
        <v>0</v>
      </c>
      <c r="I535" s="28">
        <f t="shared" si="25"/>
        <v>0</v>
      </c>
      <c r="J535" s="29"/>
      <c r="K535" s="29"/>
    </row>
    <row r="536" spans="1:11">
      <c r="A536" s="90" t="s">
        <v>672</v>
      </c>
      <c r="B536" s="90" t="s">
        <v>695</v>
      </c>
      <c r="C536" s="91" t="s">
        <v>700</v>
      </c>
      <c r="D536" s="90">
        <v>1</v>
      </c>
      <c r="E536" s="84" t="s">
        <v>436</v>
      </c>
      <c r="F536" s="27"/>
      <c r="G536" s="27"/>
      <c r="H536" s="28">
        <f t="shared" si="26"/>
        <v>0</v>
      </c>
      <c r="I536" s="28">
        <f t="shared" si="25"/>
        <v>0</v>
      </c>
      <c r="J536" s="29"/>
      <c r="K536" s="29"/>
    </row>
    <row r="537" spans="1:11">
      <c r="A537" s="90" t="s">
        <v>672</v>
      </c>
      <c r="B537" s="90" t="s">
        <v>695</v>
      </c>
      <c r="C537" s="91" t="s">
        <v>701</v>
      </c>
      <c r="D537" s="90">
        <v>2</v>
      </c>
      <c r="E537" s="84" t="s">
        <v>436</v>
      </c>
      <c r="F537" s="27"/>
      <c r="G537" s="27"/>
      <c r="H537" s="28">
        <f t="shared" si="26"/>
        <v>0</v>
      </c>
      <c r="I537" s="28">
        <f t="shared" si="25"/>
        <v>0</v>
      </c>
      <c r="J537" s="29"/>
      <c r="K537" s="29"/>
    </row>
    <row r="538" spans="1:11">
      <c r="A538" s="90" t="s">
        <v>672</v>
      </c>
      <c r="B538" s="90" t="s">
        <v>702</v>
      </c>
      <c r="C538" s="90" t="s">
        <v>703</v>
      </c>
      <c r="D538" s="90">
        <v>1</v>
      </c>
      <c r="E538" s="84" t="s">
        <v>436</v>
      </c>
      <c r="F538" s="27"/>
      <c r="G538" s="27"/>
      <c r="H538" s="28">
        <f t="shared" si="26"/>
        <v>0</v>
      </c>
      <c r="I538" s="28">
        <f t="shared" si="25"/>
        <v>0</v>
      </c>
      <c r="J538" s="29"/>
      <c r="K538" s="29"/>
    </row>
    <row r="539" spans="1:11">
      <c r="A539" s="90" t="s">
        <v>672</v>
      </c>
      <c r="B539" s="90" t="s">
        <v>702</v>
      </c>
      <c r="C539" s="90" t="s">
        <v>704</v>
      </c>
      <c r="D539" s="90">
        <v>2</v>
      </c>
      <c r="E539" s="84" t="s">
        <v>436</v>
      </c>
      <c r="F539" s="27"/>
      <c r="G539" s="27"/>
      <c r="H539" s="28">
        <f t="shared" si="26"/>
        <v>0</v>
      </c>
      <c r="I539" s="28">
        <f t="shared" si="25"/>
        <v>0</v>
      </c>
      <c r="J539" s="29"/>
      <c r="K539" s="29"/>
    </row>
    <row r="540" spans="1:11">
      <c r="A540" s="90" t="s">
        <v>672</v>
      </c>
      <c r="B540" s="90" t="s">
        <v>702</v>
      </c>
      <c r="C540" s="90" t="s">
        <v>704</v>
      </c>
      <c r="D540" s="90">
        <v>1</v>
      </c>
      <c r="E540" s="84" t="s">
        <v>436</v>
      </c>
      <c r="F540" s="27"/>
      <c r="G540" s="27"/>
      <c r="H540" s="28">
        <f t="shared" si="26"/>
        <v>0</v>
      </c>
      <c r="I540" s="28">
        <f t="shared" si="25"/>
        <v>0</v>
      </c>
      <c r="J540" s="29"/>
      <c r="K540" s="29"/>
    </row>
    <row r="541" spans="1:11">
      <c r="A541" s="90" t="s">
        <v>672</v>
      </c>
      <c r="B541" s="90" t="s">
        <v>702</v>
      </c>
      <c r="C541" s="90" t="s">
        <v>705</v>
      </c>
      <c r="D541" s="90">
        <v>1</v>
      </c>
      <c r="E541" s="84" t="s">
        <v>436</v>
      </c>
      <c r="F541" s="27"/>
      <c r="G541" s="27"/>
      <c r="H541" s="28">
        <f t="shared" si="26"/>
        <v>0</v>
      </c>
      <c r="I541" s="28">
        <f t="shared" si="25"/>
        <v>0</v>
      </c>
      <c r="J541" s="29"/>
      <c r="K541" s="29"/>
    </row>
    <row r="542" spans="1:11">
      <c r="A542" s="90" t="s">
        <v>672</v>
      </c>
      <c r="B542" s="90" t="s">
        <v>702</v>
      </c>
      <c r="C542" s="90" t="s">
        <v>705</v>
      </c>
      <c r="D542" s="90">
        <v>1</v>
      </c>
      <c r="E542" s="84" t="s">
        <v>436</v>
      </c>
      <c r="F542" s="27"/>
      <c r="G542" s="27"/>
      <c r="H542" s="28">
        <f t="shared" si="26"/>
        <v>0</v>
      </c>
      <c r="I542" s="28">
        <f t="shared" si="25"/>
        <v>0</v>
      </c>
      <c r="J542" s="29"/>
      <c r="K542" s="29"/>
    </row>
    <row r="543" spans="1:11">
      <c r="A543" s="90" t="s">
        <v>672</v>
      </c>
      <c r="B543" s="90" t="s">
        <v>706</v>
      </c>
      <c r="C543" s="90" t="s">
        <v>707</v>
      </c>
      <c r="D543" s="90">
        <v>1</v>
      </c>
      <c r="E543" s="84" t="s">
        <v>436</v>
      </c>
      <c r="F543" s="27"/>
      <c r="G543" s="27"/>
      <c r="H543" s="28">
        <f t="shared" si="26"/>
        <v>0</v>
      </c>
      <c r="I543" s="28">
        <f t="shared" si="25"/>
        <v>0</v>
      </c>
      <c r="J543" s="29"/>
      <c r="K543" s="29"/>
    </row>
    <row r="544" spans="1:11">
      <c r="A544" s="90" t="s">
        <v>672</v>
      </c>
      <c r="B544" s="90" t="s">
        <v>706</v>
      </c>
      <c r="C544" s="90" t="s">
        <v>707</v>
      </c>
      <c r="D544" s="90">
        <v>1</v>
      </c>
      <c r="E544" s="84" t="s">
        <v>436</v>
      </c>
      <c r="F544" s="27"/>
      <c r="G544" s="27"/>
      <c r="H544" s="28">
        <f t="shared" si="26"/>
        <v>0</v>
      </c>
      <c r="I544" s="28">
        <f t="shared" si="25"/>
        <v>0</v>
      </c>
      <c r="J544" s="29"/>
      <c r="K544" s="29"/>
    </row>
    <row r="545" spans="1:11">
      <c r="A545" s="90" t="s">
        <v>672</v>
      </c>
      <c r="B545" s="90" t="s">
        <v>706</v>
      </c>
      <c r="C545" s="90" t="s">
        <v>708</v>
      </c>
      <c r="D545" s="90">
        <v>2</v>
      </c>
      <c r="E545" s="84" t="s">
        <v>436</v>
      </c>
      <c r="F545" s="27"/>
      <c r="G545" s="27"/>
      <c r="H545" s="28">
        <f t="shared" si="26"/>
        <v>0</v>
      </c>
      <c r="I545" s="28">
        <f t="shared" si="25"/>
        <v>0</v>
      </c>
      <c r="J545" s="29"/>
      <c r="K545" s="29"/>
    </row>
    <row r="546" spans="1:11">
      <c r="A546" s="90" t="s">
        <v>672</v>
      </c>
      <c r="B546" s="90" t="s">
        <v>706</v>
      </c>
      <c r="C546" s="90" t="s">
        <v>708</v>
      </c>
      <c r="D546" s="90">
        <v>2</v>
      </c>
      <c r="E546" s="84" t="s">
        <v>436</v>
      </c>
      <c r="F546" s="27"/>
      <c r="G546" s="27"/>
      <c r="H546" s="28">
        <f t="shared" si="26"/>
        <v>0</v>
      </c>
      <c r="I546" s="28">
        <f t="shared" si="25"/>
        <v>0</v>
      </c>
      <c r="J546" s="29"/>
      <c r="K546" s="29"/>
    </row>
    <row r="547" spans="1:11">
      <c r="A547" s="90" t="s">
        <v>672</v>
      </c>
      <c r="B547" s="90" t="s">
        <v>706</v>
      </c>
      <c r="C547" s="90" t="s">
        <v>709</v>
      </c>
      <c r="D547" s="90">
        <v>1</v>
      </c>
      <c r="E547" s="84" t="s">
        <v>436</v>
      </c>
      <c r="F547" s="27"/>
      <c r="G547" s="27"/>
      <c r="H547" s="28">
        <f t="shared" si="26"/>
        <v>0</v>
      </c>
      <c r="I547" s="28">
        <f t="shared" si="25"/>
        <v>0</v>
      </c>
      <c r="J547" s="29"/>
      <c r="K547" s="29"/>
    </row>
    <row r="548" spans="1:11">
      <c r="A548" s="90" t="s">
        <v>672</v>
      </c>
      <c r="B548" s="90" t="s">
        <v>706</v>
      </c>
      <c r="C548" s="90" t="s">
        <v>710</v>
      </c>
      <c r="D548" s="90">
        <v>1</v>
      </c>
      <c r="E548" s="84" t="s">
        <v>436</v>
      </c>
      <c r="F548" s="27"/>
      <c r="G548" s="27"/>
      <c r="H548" s="28">
        <f t="shared" si="26"/>
        <v>0</v>
      </c>
      <c r="I548" s="28">
        <f t="shared" si="25"/>
        <v>0</v>
      </c>
      <c r="J548" s="29"/>
      <c r="K548" s="29"/>
    </row>
    <row r="549" spans="1:11">
      <c r="A549" s="90" t="s">
        <v>672</v>
      </c>
      <c r="B549" s="90" t="s">
        <v>711</v>
      </c>
      <c r="C549" s="90" t="s">
        <v>712</v>
      </c>
      <c r="D549" s="90">
        <v>2</v>
      </c>
      <c r="E549" s="84" t="s">
        <v>436</v>
      </c>
      <c r="F549" s="27"/>
      <c r="G549" s="27"/>
      <c r="H549" s="28">
        <f t="shared" si="26"/>
        <v>0</v>
      </c>
      <c r="I549" s="28">
        <f t="shared" si="25"/>
        <v>0</v>
      </c>
      <c r="J549" s="29"/>
      <c r="K549" s="29"/>
    </row>
    <row r="550" spans="1:11">
      <c r="A550" s="90" t="s">
        <v>672</v>
      </c>
      <c r="B550" s="90" t="s">
        <v>713</v>
      </c>
      <c r="C550" s="90" t="s">
        <v>714</v>
      </c>
      <c r="D550" s="90">
        <v>1</v>
      </c>
      <c r="E550" s="84" t="s">
        <v>436</v>
      </c>
      <c r="F550" s="27"/>
      <c r="G550" s="27"/>
      <c r="H550" s="28">
        <f t="shared" si="26"/>
        <v>0</v>
      </c>
      <c r="I550" s="28">
        <f t="shared" si="25"/>
        <v>0</v>
      </c>
      <c r="J550" s="29"/>
      <c r="K550" s="29"/>
    </row>
    <row r="551" spans="1:11">
      <c r="A551" s="90" t="s">
        <v>672</v>
      </c>
      <c r="B551" s="90" t="s">
        <v>713</v>
      </c>
      <c r="C551" s="90" t="s">
        <v>715</v>
      </c>
      <c r="D551" s="90">
        <v>1</v>
      </c>
      <c r="E551" s="84" t="s">
        <v>436</v>
      </c>
      <c r="F551" s="27"/>
      <c r="G551" s="27"/>
      <c r="H551" s="28">
        <f t="shared" si="26"/>
        <v>0</v>
      </c>
      <c r="I551" s="28">
        <f t="shared" si="25"/>
        <v>0</v>
      </c>
      <c r="J551" s="29"/>
      <c r="K551" s="29"/>
    </row>
    <row r="552" spans="1:11">
      <c r="A552" s="90" t="s">
        <v>672</v>
      </c>
      <c r="B552" s="90" t="s">
        <v>716</v>
      </c>
      <c r="C552" s="90" t="s">
        <v>717</v>
      </c>
      <c r="D552" s="90">
        <v>1</v>
      </c>
      <c r="E552" s="84" t="s">
        <v>436</v>
      </c>
      <c r="F552" s="27"/>
      <c r="G552" s="27"/>
      <c r="H552" s="28">
        <f t="shared" si="26"/>
        <v>0</v>
      </c>
      <c r="I552" s="28">
        <f t="shared" si="25"/>
        <v>0</v>
      </c>
      <c r="J552" s="29"/>
      <c r="K552" s="29"/>
    </row>
    <row r="553" spans="1:11">
      <c r="A553" s="90" t="s">
        <v>672</v>
      </c>
      <c r="B553" s="90" t="s">
        <v>716</v>
      </c>
      <c r="C553" s="90" t="s">
        <v>717</v>
      </c>
      <c r="D553" s="90">
        <v>1</v>
      </c>
      <c r="E553" s="84" t="s">
        <v>436</v>
      </c>
      <c r="F553" s="27"/>
      <c r="G553" s="27"/>
      <c r="H553" s="28">
        <f t="shared" si="26"/>
        <v>0</v>
      </c>
      <c r="I553" s="28">
        <f t="shared" si="25"/>
        <v>0</v>
      </c>
      <c r="J553" s="29"/>
      <c r="K553" s="29"/>
    </row>
    <row r="554" spans="1:11">
      <c r="A554" s="90" t="s">
        <v>672</v>
      </c>
      <c r="B554" s="90" t="s">
        <v>718</v>
      </c>
      <c r="C554" s="90" t="s">
        <v>719</v>
      </c>
      <c r="D554" s="90">
        <v>1</v>
      </c>
      <c r="E554" s="84" t="s">
        <v>436</v>
      </c>
      <c r="F554" s="27"/>
      <c r="G554" s="27"/>
      <c r="H554" s="28">
        <f t="shared" si="26"/>
        <v>0</v>
      </c>
      <c r="I554" s="28">
        <f t="shared" si="25"/>
        <v>0</v>
      </c>
      <c r="J554" s="29"/>
      <c r="K554" s="29"/>
    </row>
    <row r="555" spans="1:11">
      <c r="A555" s="90" t="s">
        <v>672</v>
      </c>
      <c r="B555" s="90" t="s">
        <v>718</v>
      </c>
      <c r="C555" s="90" t="s">
        <v>719</v>
      </c>
      <c r="D555" s="90">
        <v>1</v>
      </c>
      <c r="E555" s="84" t="s">
        <v>436</v>
      </c>
      <c r="F555" s="27"/>
      <c r="G555" s="27"/>
      <c r="H555" s="28">
        <f t="shared" si="26"/>
        <v>0</v>
      </c>
      <c r="I555" s="28">
        <f t="shared" si="25"/>
        <v>0</v>
      </c>
      <c r="J555" s="29"/>
      <c r="K555" s="29"/>
    </row>
    <row r="556" spans="1:11">
      <c r="A556" s="90" t="s">
        <v>672</v>
      </c>
      <c r="B556" s="90" t="s">
        <v>718</v>
      </c>
      <c r="C556" s="90" t="s">
        <v>720</v>
      </c>
      <c r="D556" s="90">
        <v>1</v>
      </c>
      <c r="E556" s="84" t="s">
        <v>436</v>
      </c>
      <c r="F556" s="27"/>
      <c r="G556" s="27"/>
      <c r="H556" s="28">
        <f t="shared" si="26"/>
        <v>0</v>
      </c>
      <c r="I556" s="28">
        <f t="shared" si="25"/>
        <v>0</v>
      </c>
      <c r="J556" s="29"/>
      <c r="K556" s="29"/>
    </row>
    <row r="557" spans="1:11">
      <c r="A557" s="90" t="s">
        <v>672</v>
      </c>
      <c r="B557" s="90" t="s">
        <v>718</v>
      </c>
      <c r="C557" s="90" t="s">
        <v>721</v>
      </c>
      <c r="D557" s="90">
        <v>4</v>
      </c>
      <c r="E557" s="84" t="s">
        <v>436</v>
      </c>
      <c r="F557" s="27"/>
      <c r="G557" s="27"/>
      <c r="H557" s="28">
        <f t="shared" si="26"/>
        <v>0</v>
      </c>
      <c r="I557" s="28">
        <f t="shared" si="25"/>
        <v>0</v>
      </c>
      <c r="J557" s="29"/>
      <c r="K557" s="29"/>
    </row>
    <row r="558" spans="1:11">
      <c r="A558" s="90" t="s">
        <v>672</v>
      </c>
      <c r="B558" s="90" t="s">
        <v>718</v>
      </c>
      <c r="C558" s="90" t="s">
        <v>721</v>
      </c>
      <c r="D558" s="90">
        <v>4</v>
      </c>
      <c r="E558" s="84" t="s">
        <v>436</v>
      </c>
      <c r="F558" s="27"/>
      <c r="G558" s="27"/>
      <c r="H558" s="28">
        <f t="shared" si="26"/>
        <v>0</v>
      </c>
      <c r="I558" s="28">
        <f t="shared" si="25"/>
        <v>0</v>
      </c>
      <c r="J558" s="29"/>
      <c r="K558" s="29"/>
    </row>
    <row r="559" spans="1:11">
      <c r="A559" s="90" t="s">
        <v>672</v>
      </c>
      <c r="B559" s="90" t="s">
        <v>722</v>
      </c>
      <c r="C559" s="90" t="s">
        <v>723</v>
      </c>
      <c r="D559" s="90">
        <v>1</v>
      </c>
      <c r="E559" s="84" t="s">
        <v>436</v>
      </c>
      <c r="F559" s="27"/>
      <c r="G559" s="27"/>
      <c r="H559" s="28">
        <f t="shared" si="26"/>
        <v>0</v>
      </c>
      <c r="I559" s="28">
        <f t="shared" si="25"/>
        <v>0</v>
      </c>
      <c r="J559" s="29"/>
      <c r="K559" s="29"/>
    </row>
    <row r="560" spans="1:11">
      <c r="A560" s="90" t="s">
        <v>672</v>
      </c>
      <c r="B560" s="90" t="s">
        <v>722</v>
      </c>
      <c r="C560" s="90" t="s">
        <v>724</v>
      </c>
      <c r="D560" s="90">
        <v>1</v>
      </c>
      <c r="E560" s="84" t="s">
        <v>436</v>
      </c>
      <c r="F560" s="27"/>
      <c r="G560" s="27"/>
      <c r="H560" s="28">
        <f t="shared" si="26"/>
        <v>0</v>
      </c>
      <c r="I560" s="28">
        <f t="shared" si="25"/>
        <v>0</v>
      </c>
      <c r="J560" s="29"/>
      <c r="K560" s="29"/>
    </row>
    <row r="561" spans="1:11" ht="25.5">
      <c r="A561" s="90"/>
      <c r="B561" s="90"/>
      <c r="C561" s="92" t="s">
        <v>849</v>
      </c>
      <c r="D561" s="90">
        <v>1</v>
      </c>
      <c r="E561" s="84" t="s">
        <v>436</v>
      </c>
      <c r="F561" s="27"/>
      <c r="G561" s="27"/>
      <c r="H561" s="28">
        <f t="shared" si="26"/>
        <v>0</v>
      </c>
      <c r="I561" s="28">
        <f t="shared" si="25"/>
        <v>0</v>
      </c>
      <c r="J561" s="29"/>
      <c r="K561" s="29"/>
    </row>
    <row r="562" spans="1:11" ht="38.25">
      <c r="A562" s="90"/>
      <c r="B562" s="90"/>
      <c r="C562" s="92" t="s">
        <v>850</v>
      </c>
      <c r="D562" s="90">
        <v>1</v>
      </c>
      <c r="E562" s="84" t="s">
        <v>436</v>
      </c>
      <c r="F562" s="27"/>
      <c r="G562" s="27"/>
      <c r="H562" s="28">
        <f t="shared" si="26"/>
        <v>0</v>
      </c>
      <c r="I562" s="28">
        <f t="shared" si="25"/>
        <v>0</v>
      </c>
      <c r="J562" s="29"/>
      <c r="K562" s="29"/>
    </row>
    <row r="563" spans="1:11" ht="25.5">
      <c r="A563" s="90"/>
      <c r="B563" s="90"/>
      <c r="C563" s="92" t="s">
        <v>851</v>
      </c>
      <c r="D563" s="90">
        <v>1</v>
      </c>
      <c r="E563" s="84" t="s">
        <v>436</v>
      </c>
      <c r="F563" s="27"/>
      <c r="G563" s="27"/>
      <c r="H563" s="28">
        <f t="shared" si="26"/>
        <v>0</v>
      </c>
      <c r="I563" s="28">
        <f t="shared" si="25"/>
        <v>0</v>
      </c>
      <c r="J563" s="29"/>
      <c r="K563" s="29"/>
    </row>
    <row r="564" spans="1:11">
      <c r="A564" s="90"/>
      <c r="B564" s="90"/>
      <c r="C564" s="92" t="s">
        <v>852</v>
      </c>
      <c r="D564" s="90">
        <v>1</v>
      </c>
      <c r="E564" s="84" t="s">
        <v>436</v>
      </c>
      <c r="F564" s="27"/>
      <c r="G564" s="27"/>
      <c r="H564" s="28">
        <f t="shared" si="26"/>
        <v>0</v>
      </c>
      <c r="I564" s="28">
        <f t="shared" si="25"/>
        <v>0</v>
      </c>
      <c r="J564" s="29"/>
      <c r="K564" s="29"/>
    </row>
    <row r="565" spans="1:11" ht="25.5">
      <c r="A565" s="58"/>
      <c r="B565" s="58"/>
      <c r="C565" s="56" t="s">
        <v>808</v>
      </c>
      <c r="D565" s="38"/>
      <c r="E565" s="39"/>
      <c r="F565" s="59" t="s">
        <v>322</v>
      </c>
      <c r="G565" s="60"/>
      <c r="H565" s="61">
        <f>SUM(H511:H564)</f>
        <v>0</v>
      </c>
      <c r="I565" s="61">
        <f>SUM(I511:I564)</f>
        <v>0</v>
      </c>
      <c r="J565" s="27"/>
      <c r="K565" s="27"/>
    </row>
    <row r="567" spans="1:11">
      <c r="A567" s="126" t="s">
        <v>732</v>
      </c>
      <c r="B567" s="126"/>
      <c r="C567" s="126"/>
      <c r="D567" s="126"/>
      <c r="E567" s="126"/>
      <c r="F567" s="126"/>
      <c r="G567" s="126"/>
      <c r="H567" s="126"/>
      <c r="I567" s="126"/>
    </row>
    <row r="568" spans="1:11">
      <c r="A568" s="18"/>
      <c r="B568" s="18"/>
      <c r="C568" s="19"/>
      <c r="D568" s="20"/>
      <c r="E568" s="19"/>
      <c r="F568" s="19"/>
      <c r="G568" s="19"/>
      <c r="H568" s="19"/>
      <c r="I568" s="19"/>
    </row>
    <row r="569" spans="1:11" ht="25.5">
      <c r="A569" s="32" t="s">
        <v>19</v>
      </c>
      <c r="B569" s="7" t="s">
        <v>20</v>
      </c>
      <c r="C569" s="7" t="s">
        <v>21</v>
      </c>
      <c r="D569" s="30" t="s">
        <v>22</v>
      </c>
      <c r="E569" s="7" t="s">
        <v>23</v>
      </c>
      <c r="F569" s="33" t="s">
        <v>24</v>
      </c>
      <c r="G569" s="33" t="s">
        <v>25</v>
      </c>
      <c r="H569" s="33" t="s">
        <v>26</v>
      </c>
      <c r="I569" s="33" t="s">
        <v>27</v>
      </c>
    </row>
    <row r="570" spans="1:11">
      <c r="A570" s="79" t="str">
        <f>IF(E570="","",MAX($A$1:A569)+1)</f>
        <v/>
      </c>
      <c r="B570" s="73"/>
      <c r="C570" s="41" t="s">
        <v>726</v>
      </c>
      <c r="D570" s="83"/>
      <c r="E570" s="84"/>
      <c r="F570" s="62"/>
      <c r="G570" s="62"/>
      <c r="H570" s="85"/>
      <c r="I570" s="85"/>
    </row>
    <row r="571" spans="1:11" ht="76.5">
      <c r="A571" s="93">
        <f>IF(E571="","",MAX($A$1:A569)+1)</f>
        <v>219</v>
      </c>
      <c r="B571" s="87"/>
      <c r="C571" s="23" t="s">
        <v>727</v>
      </c>
      <c r="D571" s="83">
        <v>68</v>
      </c>
      <c r="E571" s="84" t="s">
        <v>49</v>
      </c>
      <c r="F571" s="27"/>
      <c r="G571" s="27"/>
      <c r="H571" s="28">
        <f>ROUND(D571*F571, 0)</f>
        <v>0</v>
      </c>
      <c r="I571" s="28">
        <f>ROUND(D571*G571, 0)</f>
        <v>0</v>
      </c>
      <c r="J571" s="27"/>
      <c r="K571" s="27"/>
    </row>
    <row r="572" spans="1:11">
      <c r="A572" s="93" t="str">
        <f>IF(E572="","",MAX($A$1:A570)+1)</f>
        <v/>
      </c>
      <c r="B572" s="87"/>
      <c r="C572" s="23"/>
      <c r="D572" s="83"/>
      <c r="E572" s="84"/>
      <c r="F572" s="62"/>
      <c r="G572" s="62"/>
      <c r="H572" s="28"/>
      <c r="I572" s="28"/>
      <c r="J572" s="62"/>
      <c r="K572" s="62"/>
    </row>
    <row r="573" spans="1:11" ht="25.5">
      <c r="A573" s="93">
        <f>IF(E573="","",MAX($A$1:A571)+1)</f>
        <v>220</v>
      </c>
      <c r="B573" s="87"/>
      <c r="C573" s="23" t="s">
        <v>728</v>
      </c>
      <c r="D573" s="83">
        <v>30</v>
      </c>
      <c r="E573" s="84" t="s">
        <v>49</v>
      </c>
      <c r="F573" s="27"/>
      <c r="G573" s="27"/>
      <c r="H573" s="28">
        <f t="shared" ref="H572:H579" si="27">ROUND(D573*F573, 0)</f>
        <v>0</v>
      </c>
      <c r="I573" s="28">
        <f t="shared" ref="I572:I579" si="28">ROUND(D573*G573, 0)</f>
        <v>0</v>
      </c>
      <c r="J573" s="27"/>
      <c r="K573" s="27"/>
    </row>
    <row r="574" spans="1:11">
      <c r="A574" s="93" t="str">
        <f>IF(E574="","",MAX($A$1:A572)+1)</f>
        <v/>
      </c>
      <c r="B574" s="87"/>
      <c r="C574" s="23"/>
      <c r="D574" s="83"/>
      <c r="E574" s="84"/>
      <c r="F574" s="62"/>
      <c r="G574" s="62"/>
      <c r="H574" s="28"/>
      <c r="I574" s="28"/>
      <c r="J574" s="62"/>
      <c r="K574" s="62"/>
    </row>
    <row r="575" spans="1:11" ht="51">
      <c r="A575" s="93">
        <f>IF(E575="","",MAX($A$1:A573)+1)</f>
        <v>221</v>
      </c>
      <c r="B575" s="87"/>
      <c r="C575" s="23" t="s">
        <v>729</v>
      </c>
      <c r="D575" s="83">
        <v>3</v>
      </c>
      <c r="E575" s="84" t="s">
        <v>29</v>
      </c>
      <c r="F575" s="27"/>
      <c r="G575" s="27"/>
      <c r="H575" s="28">
        <f t="shared" si="27"/>
        <v>0</v>
      </c>
      <c r="I575" s="28">
        <f t="shared" si="28"/>
        <v>0</v>
      </c>
      <c r="J575" s="27"/>
      <c r="K575" s="27"/>
    </row>
    <row r="576" spans="1:11">
      <c r="A576" s="93" t="str">
        <f>IF(E576="","",MAX($A$1:A574)+1)</f>
        <v/>
      </c>
      <c r="B576" s="87"/>
      <c r="C576" s="23"/>
      <c r="D576" s="83"/>
      <c r="E576" s="84"/>
      <c r="F576" s="62"/>
      <c r="G576" s="62"/>
      <c r="H576" s="28"/>
      <c r="I576" s="28"/>
      <c r="J576" s="62"/>
      <c r="K576" s="62"/>
    </row>
    <row r="577" spans="1:11" ht="63.75">
      <c r="A577" s="93">
        <f>IF(E577="","",MAX($A$1:A575)+1)</f>
        <v>222</v>
      </c>
      <c r="B577" s="87"/>
      <c r="C577" s="23" t="s">
        <v>730</v>
      </c>
      <c r="D577" s="83">
        <v>1</v>
      </c>
      <c r="E577" s="84" t="s">
        <v>371</v>
      </c>
      <c r="F577" s="27"/>
      <c r="G577" s="27"/>
      <c r="H577" s="28">
        <f t="shared" si="27"/>
        <v>0</v>
      </c>
      <c r="I577" s="28">
        <f t="shared" si="28"/>
        <v>0</v>
      </c>
      <c r="J577" s="27"/>
      <c r="K577" s="27"/>
    </row>
    <row r="578" spans="1:11">
      <c r="A578" s="93" t="str">
        <f>IF(E578="","",MAX($A$1:A576)+1)</f>
        <v/>
      </c>
      <c r="B578" s="87"/>
      <c r="C578" s="23"/>
      <c r="D578" s="83"/>
      <c r="E578" s="84"/>
      <c r="F578" s="62"/>
      <c r="G578" s="62"/>
      <c r="H578" s="28"/>
      <c r="I578" s="28"/>
      <c r="J578" s="62"/>
      <c r="K578" s="62"/>
    </row>
    <row r="579" spans="1:11" ht="38.25">
      <c r="A579" s="93">
        <f>IF(E579="","",MAX($A$1:A577)+1)</f>
        <v>223</v>
      </c>
      <c r="B579" s="87"/>
      <c r="C579" s="23" t="s">
        <v>731</v>
      </c>
      <c r="D579" s="83">
        <v>1</v>
      </c>
      <c r="E579" s="84" t="s">
        <v>445</v>
      </c>
      <c r="F579" s="27"/>
      <c r="G579" s="27"/>
      <c r="H579" s="28">
        <f>ROUND(D579*F579, 0)</f>
        <v>0</v>
      </c>
      <c r="I579" s="28">
        <f t="shared" si="28"/>
        <v>0</v>
      </c>
      <c r="J579" s="27"/>
      <c r="K579" s="27"/>
    </row>
    <row r="580" spans="1:11">
      <c r="A580" s="58"/>
      <c r="B580" s="58"/>
      <c r="C580" s="56"/>
      <c r="D580" s="38"/>
      <c r="E580" s="39"/>
      <c r="F580" s="59"/>
      <c r="G580" s="60" t="s">
        <v>18</v>
      </c>
      <c r="H580" s="61">
        <f>SUM(H570:H579)</f>
        <v>0</v>
      </c>
      <c r="I580" s="61">
        <f>SUM(I570:I579)</f>
        <v>0</v>
      </c>
      <c r="J580" s="27"/>
      <c r="K580" s="27"/>
    </row>
  </sheetData>
  <mergeCells count="13">
    <mergeCell ref="A567:I567"/>
    <mergeCell ref="A80:I80"/>
    <mergeCell ref="A151:I151"/>
    <mergeCell ref="A142:I142"/>
    <mergeCell ref="A1:I1"/>
    <mergeCell ref="A3:I3"/>
    <mergeCell ref="A19:I19"/>
    <mergeCell ref="B5:E5"/>
    <mergeCell ref="A251:I251"/>
    <mergeCell ref="A270:I270"/>
    <mergeCell ref="A357:I357"/>
    <mergeCell ref="A468:I468"/>
    <mergeCell ref="A508:I508"/>
  </mergeCells>
  <printOptions horizontalCentered="1" verticalCentered="1"/>
  <pageMargins left="0.70866141732283472" right="0.70866141732283472" top="0.74803149606299213" bottom="0.74803149606299213" header="0.31496062992125984" footer="0.31496062992125984"/>
  <pageSetup paperSize="9" fitToHeight="0" orientation="landscape" r:id="rId1"/>
  <rowBreaks count="51" manualBreakCount="51">
    <brk id="18" max="8" man="1"/>
    <brk id="34" max="8" man="1"/>
    <brk id="46" max="8" man="1"/>
    <brk id="57" max="8" man="1"/>
    <brk id="65" max="8" man="1"/>
    <brk id="77" max="8" man="1"/>
    <brk id="93" max="8" man="1"/>
    <brk id="102" max="8" man="1"/>
    <brk id="110" max="8" man="1"/>
    <brk id="121" max="8" man="1"/>
    <brk id="139" max="8" man="1"/>
    <brk id="155" max="8" man="1"/>
    <brk id="163" max="8" man="1"/>
    <brk id="169" max="8" man="1"/>
    <brk id="176" max="8" man="1"/>
    <brk id="181" max="8" man="1"/>
    <brk id="188" max="8" man="1"/>
    <brk id="197" max="8" man="1"/>
    <brk id="203" max="8" man="1"/>
    <brk id="211" max="8" man="1"/>
    <brk id="225" max="8" man="1"/>
    <brk id="235" max="8" man="1"/>
    <brk id="250" max="8" man="1"/>
    <brk id="261" max="8" man="1"/>
    <brk id="269" max="8" man="1"/>
    <brk id="275" max="8" man="1"/>
    <brk id="281" max="8" man="1"/>
    <brk id="288" max="8" man="1"/>
    <brk id="293" max="8" man="1"/>
    <brk id="307" max="8" man="1"/>
    <brk id="326" max="8" man="1"/>
    <brk id="341" max="8" man="1"/>
    <brk id="356" max="8" man="1"/>
    <brk id="367" max="8" man="1"/>
    <brk id="376" max="8" man="1"/>
    <brk id="385" max="8" man="1"/>
    <brk id="390" max="8" man="1"/>
    <brk id="398" max="8" man="1"/>
    <brk id="406" max="8" man="1"/>
    <brk id="412" max="8" man="1"/>
    <brk id="418" max="8" man="1"/>
    <brk id="425" max="8" man="1"/>
    <brk id="430" max="8" man="1"/>
    <brk id="436" max="8" man="1"/>
    <brk id="447" max="8" man="1"/>
    <brk id="458" max="8" man="1"/>
    <brk id="474" max="8" man="1"/>
    <brk id="489" max="8" man="1"/>
    <brk id="513" max="8" man="1"/>
    <brk id="548" max="8" man="1"/>
    <brk id="571" max="8" man="1"/>
  </rowBreaks>
  <ignoredErrors>
    <ignoredError sqref="H23:I23" formula="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116"/>
  <sheetViews>
    <sheetView view="pageBreakPreview" topLeftCell="A103" zoomScaleNormal="100" zoomScaleSheetLayoutView="100" workbookViewId="0">
      <selection activeCell="J117" sqref="J117"/>
    </sheetView>
  </sheetViews>
  <sheetFormatPr defaultColWidth="9.140625" defaultRowHeight="15"/>
  <cols>
    <col min="1" max="1" width="3.7109375" style="95" customWidth="1"/>
    <col min="2" max="2" width="65.42578125" style="101" customWidth="1"/>
    <col min="3" max="3" width="14.140625" style="102" bestFit="1" customWidth="1"/>
    <col min="4" max="4" width="13.42578125" style="102" customWidth="1"/>
    <col min="5" max="5" width="8.7109375" style="102" customWidth="1"/>
    <col min="6" max="6" width="8.28515625" style="102" customWidth="1"/>
    <col min="7" max="7" width="10.7109375" style="98" customWidth="1"/>
    <col min="8" max="8" width="9.140625" style="98" customWidth="1"/>
    <col min="9" max="10" width="11.5703125" style="98" customWidth="1"/>
    <col min="11" max="14" width="9.140625" style="98"/>
    <col min="15" max="22" width="9.140625" style="99"/>
    <col min="23" max="16384" width="9.140625" style="100"/>
  </cols>
  <sheetData>
    <row r="1" spans="1:22" s="10" customFormat="1" ht="18.75" customHeight="1">
      <c r="A1" s="130" t="s">
        <v>874</v>
      </c>
      <c r="B1" s="130"/>
      <c r="C1" s="130"/>
      <c r="D1" s="130"/>
      <c r="E1" s="130"/>
      <c r="F1" s="130"/>
      <c r="G1" s="130"/>
      <c r="H1" s="130"/>
      <c r="I1" s="130"/>
      <c r="J1" s="130"/>
      <c r="K1" s="9"/>
    </row>
    <row r="2" spans="1:22" s="10" customFormat="1" ht="5.25" customHeight="1">
      <c r="A2" s="11"/>
      <c r="B2" s="11"/>
      <c r="C2" s="121"/>
      <c r="D2" s="13"/>
      <c r="E2" s="14"/>
      <c r="F2" s="121"/>
      <c r="G2" s="121"/>
      <c r="H2" s="121"/>
      <c r="I2" s="121"/>
      <c r="J2" s="9"/>
      <c r="K2" s="9"/>
    </row>
    <row r="3" spans="1:22" s="10" customFormat="1" ht="12.75">
      <c r="A3" s="128" t="s">
        <v>475</v>
      </c>
      <c r="B3" s="128"/>
      <c r="C3" s="128"/>
      <c r="D3" s="128"/>
      <c r="E3" s="128"/>
      <c r="F3" s="128"/>
      <c r="G3" s="128"/>
      <c r="H3" s="128"/>
      <c r="I3" s="128"/>
      <c r="J3" s="128"/>
      <c r="K3" s="15"/>
    </row>
    <row r="4" spans="1:22" s="10" customFormat="1" ht="12.75" customHeight="1">
      <c r="A4" s="157"/>
      <c r="B4" s="157"/>
      <c r="C4" s="157"/>
      <c r="D4" s="157"/>
      <c r="E4" s="157"/>
      <c r="F4" s="157"/>
      <c r="G4" s="157"/>
      <c r="H4" s="157"/>
      <c r="I4" s="157"/>
      <c r="J4" s="157"/>
      <c r="K4" s="158"/>
    </row>
    <row r="5" spans="1:22" s="1" customFormat="1" ht="12.75">
      <c r="B5" s="126" t="s">
        <v>44</v>
      </c>
      <c r="C5" s="126"/>
      <c r="D5" s="126"/>
      <c r="E5" s="126"/>
      <c r="F5" s="6"/>
      <c r="G5" s="6"/>
      <c r="H5" s="6"/>
      <c r="I5" s="6"/>
      <c r="J5" s="6"/>
      <c r="K5" s="6"/>
      <c r="L5" s="6"/>
      <c r="M5" s="6"/>
      <c r="N5" s="6"/>
      <c r="O5" s="6"/>
    </row>
    <row r="6" spans="1:22" s="7" customFormat="1" ht="25.5">
      <c r="B6" s="7" t="s">
        <v>0</v>
      </c>
      <c r="C6" s="30"/>
      <c r="D6" s="30" t="s">
        <v>1</v>
      </c>
      <c r="E6" s="30" t="s">
        <v>2</v>
      </c>
      <c r="F6" s="8"/>
      <c r="G6" s="8"/>
      <c r="H6" s="8"/>
      <c r="I6" s="8"/>
      <c r="J6" s="8"/>
      <c r="K6" s="8"/>
      <c r="L6" s="8"/>
      <c r="M6" s="8"/>
      <c r="N6" s="8"/>
      <c r="O6" s="8"/>
    </row>
    <row r="7" spans="1:22" s="1" customFormat="1" ht="12.75">
      <c r="B7" s="31" t="s">
        <v>323</v>
      </c>
      <c r="D7" s="6">
        <f>I26</f>
        <v>0</v>
      </c>
      <c r="E7" s="6">
        <f>J26</f>
        <v>0</v>
      </c>
      <c r="F7" s="6"/>
      <c r="G7" s="6"/>
      <c r="H7" s="6"/>
      <c r="I7" s="6"/>
      <c r="J7" s="6"/>
      <c r="K7" s="6"/>
      <c r="L7" s="6"/>
      <c r="M7" s="6"/>
      <c r="N7" s="6"/>
      <c r="O7" s="6"/>
    </row>
    <row r="8" spans="1:22" s="1" customFormat="1" ht="12.75">
      <c r="B8" s="31" t="s">
        <v>333</v>
      </c>
      <c r="D8" s="6">
        <f>I44</f>
        <v>0</v>
      </c>
      <c r="E8" s="6">
        <f>J44</f>
        <v>0</v>
      </c>
      <c r="F8" s="6"/>
      <c r="G8" s="6"/>
      <c r="H8" s="6"/>
      <c r="I8" s="6"/>
      <c r="J8" s="6"/>
      <c r="K8" s="6"/>
      <c r="L8" s="6"/>
      <c r="M8" s="6"/>
      <c r="N8" s="6"/>
      <c r="O8" s="6"/>
    </row>
    <row r="9" spans="1:22" s="1" customFormat="1" ht="12.75">
      <c r="B9" s="31" t="s">
        <v>349</v>
      </c>
      <c r="D9" s="6">
        <f>I53</f>
        <v>0</v>
      </c>
      <c r="E9" s="6">
        <f>J53</f>
        <v>0</v>
      </c>
      <c r="F9" s="6"/>
      <c r="G9" s="6"/>
      <c r="H9" s="6"/>
      <c r="I9" s="6"/>
      <c r="J9" s="6"/>
      <c r="K9" s="6"/>
      <c r="L9" s="6"/>
      <c r="M9" s="6"/>
      <c r="N9" s="6"/>
      <c r="O9" s="6"/>
    </row>
    <row r="10" spans="1:22" s="1" customFormat="1" ht="12.75">
      <c r="B10" s="31" t="s">
        <v>366</v>
      </c>
      <c r="D10" s="6">
        <f>I64</f>
        <v>0</v>
      </c>
      <c r="E10" s="6">
        <f>J64</f>
        <v>0</v>
      </c>
      <c r="F10" s="6"/>
      <c r="G10" s="6"/>
      <c r="H10" s="6"/>
      <c r="I10" s="6"/>
      <c r="J10" s="6"/>
      <c r="K10" s="6"/>
      <c r="L10" s="6"/>
      <c r="M10" s="6"/>
      <c r="N10" s="6"/>
      <c r="O10" s="6"/>
    </row>
    <row r="11" spans="1:22" s="1" customFormat="1" ht="12.75">
      <c r="B11" s="31" t="s">
        <v>372</v>
      </c>
      <c r="D11" s="6">
        <f>I79</f>
        <v>0</v>
      </c>
      <c r="E11" s="6">
        <f>J79</f>
        <v>0</v>
      </c>
      <c r="F11" s="6"/>
      <c r="G11" s="6"/>
      <c r="H11" s="6"/>
      <c r="I11" s="6"/>
      <c r="J11" s="6"/>
      <c r="K11" s="6"/>
      <c r="L11" s="6"/>
      <c r="M11" s="6"/>
      <c r="N11" s="6"/>
      <c r="O11" s="6"/>
    </row>
    <row r="12" spans="1:22" s="1" customFormat="1" ht="12.75">
      <c r="B12" s="31" t="s">
        <v>391</v>
      </c>
      <c r="D12" s="6">
        <f>I102</f>
        <v>0</v>
      </c>
      <c r="E12" s="6">
        <f>J102</f>
        <v>0</v>
      </c>
      <c r="F12" s="6"/>
      <c r="G12" s="6"/>
      <c r="H12" s="6"/>
      <c r="I12" s="6"/>
      <c r="J12" s="6"/>
      <c r="K12" s="6"/>
      <c r="L12" s="6"/>
      <c r="M12" s="6"/>
      <c r="N12" s="6"/>
      <c r="O12" s="6"/>
    </row>
    <row r="13" spans="1:22" s="1" customFormat="1" ht="12.75">
      <c r="B13" s="31" t="s">
        <v>880</v>
      </c>
      <c r="D13" s="6">
        <f>I116</f>
        <v>0</v>
      </c>
      <c r="E13" s="6">
        <f>J116</f>
        <v>0</v>
      </c>
      <c r="F13" s="6"/>
      <c r="G13" s="6"/>
      <c r="H13" s="6"/>
      <c r="I13" s="6"/>
      <c r="J13" s="6"/>
      <c r="K13" s="6"/>
      <c r="L13" s="6"/>
      <c r="M13" s="6"/>
      <c r="N13" s="6"/>
      <c r="O13" s="6"/>
    </row>
    <row r="14" spans="1:22" s="7" customFormat="1" ht="12.75">
      <c r="B14" s="7" t="s">
        <v>18</v>
      </c>
      <c r="D14" s="8">
        <f>ROUND(SUM(D7:D13),0)</f>
        <v>0</v>
      </c>
      <c r="E14" s="8">
        <f>ROUND(SUM(E7:E13), 0)</f>
        <v>0</v>
      </c>
      <c r="F14" s="8"/>
      <c r="G14" s="8"/>
      <c r="H14" s="8"/>
      <c r="I14" s="8"/>
      <c r="J14" s="8"/>
      <c r="K14" s="8"/>
      <c r="L14" s="8"/>
      <c r="M14" s="8"/>
      <c r="N14" s="8"/>
      <c r="O14" s="8"/>
    </row>
    <row r="15" spans="1:22" s="10" customFormat="1" ht="21.75" customHeight="1">
      <c r="A15" s="157"/>
      <c r="B15" s="157"/>
      <c r="C15" s="157"/>
      <c r="D15" s="157"/>
      <c r="E15" s="157"/>
      <c r="F15" s="157"/>
      <c r="G15" s="157"/>
      <c r="H15" s="157"/>
      <c r="I15" s="157"/>
      <c r="J15" s="157"/>
      <c r="K15" s="158"/>
    </row>
    <row r="16" spans="1:22" s="95" customFormat="1" ht="12.75">
      <c r="A16" s="103" t="s">
        <v>313</v>
      </c>
      <c r="B16" s="111" t="s">
        <v>314</v>
      </c>
      <c r="C16" s="103" t="s">
        <v>315</v>
      </c>
      <c r="D16" s="103" t="s">
        <v>316</v>
      </c>
      <c r="E16" s="103" t="s">
        <v>22</v>
      </c>
      <c r="F16" s="103" t="s">
        <v>317</v>
      </c>
      <c r="G16" s="159" t="s">
        <v>318</v>
      </c>
      <c r="H16" s="159" t="s">
        <v>319</v>
      </c>
      <c r="I16" s="159" t="s">
        <v>320</v>
      </c>
      <c r="J16" s="159" t="s">
        <v>321</v>
      </c>
      <c r="K16" s="160"/>
      <c r="L16" s="160"/>
      <c r="M16" s="160"/>
      <c r="N16" s="160"/>
      <c r="O16" s="160"/>
      <c r="P16" s="160"/>
      <c r="Q16" s="160"/>
      <c r="R16" s="160"/>
      <c r="S16" s="160"/>
      <c r="T16" s="160"/>
      <c r="U16" s="160"/>
      <c r="V16" s="160"/>
    </row>
    <row r="17" spans="1:22" s="95" customFormat="1" ht="12.75">
      <c r="A17" s="97"/>
      <c r="B17" s="147"/>
      <c r="C17" s="97"/>
      <c r="D17" s="97"/>
      <c r="E17" s="97"/>
      <c r="F17" s="97"/>
      <c r="G17" s="161"/>
      <c r="H17" s="161"/>
      <c r="I17" s="161"/>
      <c r="J17" s="161"/>
      <c r="K17" s="160"/>
      <c r="L17" s="160"/>
      <c r="M17" s="160"/>
      <c r="N17" s="160"/>
      <c r="O17" s="160"/>
      <c r="P17" s="160"/>
      <c r="Q17" s="160"/>
      <c r="R17" s="160"/>
      <c r="S17" s="160"/>
      <c r="T17" s="160"/>
      <c r="U17" s="160"/>
      <c r="V17" s="160"/>
    </row>
    <row r="18" spans="1:22" s="95" customFormat="1" ht="12.75">
      <c r="A18" s="103"/>
      <c r="B18" s="122" t="s">
        <v>323</v>
      </c>
      <c r="C18" s="122"/>
      <c r="D18" s="122"/>
      <c r="E18" s="122"/>
      <c r="F18" s="122"/>
      <c r="G18" s="122"/>
      <c r="H18" s="122"/>
      <c r="I18" s="122"/>
      <c r="J18" s="122"/>
      <c r="K18" s="160"/>
      <c r="L18" s="160"/>
      <c r="M18" s="160"/>
      <c r="N18" s="160"/>
      <c r="O18" s="160"/>
      <c r="P18" s="160"/>
      <c r="Q18" s="160"/>
      <c r="R18" s="160"/>
      <c r="S18" s="160"/>
      <c r="T18" s="160"/>
      <c r="U18" s="160"/>
      <c r="V18" s="160"/>
    </row>
    <row r="19" spans="1:22" s="95" customFormat="1" ht="12.75">
      <c r="A19" s="96">
        <v>1</v>
      </c>
      <c r="B19" s="44" t="s">
        <v>324</v>
      </c>
      <c r="C19" s="95" t="s">
        <v>325</v>
      </c>
      <c r="D19" s="95" t="s">
        <v>325</v>
      </c>
      <c r="E19" s="160">
        <v>1</v>
      </c>
      <c r="F19" s="162" t="s">
        <v>326</v>
      </c>
      <c r="G19" s="163"/>
      <c r="H19" s="163"/>
      <c r="I19" s="28">
        <f>ROUND(E19*G19, 0)</f>
        <v>0</v>
      </c>
      <c r="J19" s="28">
        <f>ROUND(E19*H19, 0)</f>
        <v>0</v>
      </c>
      <c r="K19" s="160"/>
      <c r="L19" s="160"/>
      <c r="M19" s="160"/>
      <c r="N19" s="160"/>
      <c r="O19" s="160"/>
      <c r="P19" s="160"/>
      <c r="Q19" s="160"/>
      <c r="R19" s="160"/>
      <c r="S19" s="160"/>
      <c r="T19" s="160"/>
      <c r="U19" s="160"/>
      <c r="V19" s="160"/>
    </row>
    <row r="20" spans="1:22" s="95" customFormat="1" ht="12.75">
      <c r="A20" s="96">
        <v>2</v>
      </c>
      <c r="B20" s="44" t="s">
        <v>327</v>
      </c>
      <c r="C20" s="95" t="s">
        <v>325</v>
      </c>
      <c r="D20" s="95" t="s">
        <v>325</v>
      </c>
      <c r="E20" s="160">
        <v>1</v>
      </c>
      <c r="F20" s="162" t="s">
        <v>326</v>
      </c>
      <c r="G20" s="163"/>
      <c r="H20" s="163"/>
      <c r="I20" s="28">
        <f>ROUND(E20*G20, 0)</f>
        <v>0</v>
      </c>
      <c r="J20" s="28">
        <f>ROUND(E20*H20, 0)</f>
        <v>0</v>
      </c>
      <c r="K20" s="160"/>
      <c r="L20" s="160"/>
      <c r="M20" s="160"/>
      <c r="N20" s="160"/>
      <c r="O20" s="160"/>
      <c r="P20" s="160"/>
      <c r="Q20" s="160"/>
      <c r="R20" s="160"/>
      <c r="S20" s="160"/>
      <c r="T20" s="160"/>
      <c r="U20" s="160"/>
      <c r="V20" s="160"/>
    </row>
    <row r="21" spans="1:22" s="95" customFormat="1" ht="12.75">
      <c r="A21" s="96">
        <v>3</v>
      </c>
      <c r="B21" s="44" t="s">
        <v>328</v>
      </c>
      <c r="C21" s="95" t="s">
        <v>325</v>
      </c>
      <c r="D21" s="95" t="s">
        <v>325</v>
      </c>
      <c r="E21" s="160">
        <v>1</v>
      </c>
      <c r="F21" s="162" t="s">
        <v>326</v>
      </c>
      <c r="G21" s="163"/>
      <c r="H21" s="163"/>
      <c r="I21" s="28">
        <f>ROUND(E21*G21, 0)</f>
        <v>0</v>
      </c>
      <c r="J21" s="28">
        <f t="shared" ref="J20:J25" si="0">ROUND(E21*H21, 0)</f>
        <v>0</v>
      </c>
      <c r="K21" s="160"/>
      <c r="L21" s="160"/>
      <c r="M21" s="160"/>
      <c r="N21" s="160"/>
      <c r="O21" s="160"/>
      <c r="P21" s="160"/>
      <c r="Q21" s="160"/>
      <c r="R21" s="160"/>
      <c r="S21" s="160"/>
      <c r="T21" s="160"/>
      <c r="U21" s="160"/>
      <c r="V21" s="160"/>
    </row>
    <row r="22" spans="1:22" s="95" customFormat="1" ht="12.75">
      <c r="A22" s="96">
        <v>4</v>
      </c>
      <c r="B22" s="44" t="s">
        <v>329</v>
      </c>
      <c r="C22" s="95" t="s">
        <v>325</v>
      </c>
      <c r="D22" s="95" t="s">
        <v>325</v>
      </c>
      <c r="E22" s="160">
        <v>1</v>
      </c>
      <c r="F22" s="162" t="s">
        <v>326</v>
      </c>
      <c r="G22" s="163"/>
      <c r="H22" s="163"/>
      <c r="I22" s="28">
        <f>ROUND(E22*G22, 0)</f>
        <v>0</v>
      </c>
      <c r="J22" s="28">
        <f t="shared" si="0"/>
        <v>0</v>
      </c>
      <c r="K22" s="160"/>
      <c r="L22" s="160"/>
      <c r="M22" s="160"/>
      <c r="N22" s="160"/>
      <c r="O22" s="160"/>
      <c r="P22" s="160"/>
      <c r="Q22" s="160"/>
      <c r="R22" s="160"/>
      <c r="S22" s="160"/>
      <c r="T22" s="160"/>
      <c r="U22" s="160"/>
      <c r="V22" s="160"/>
    </row>
    <row r="23" spans="1:22" s="95" customFormat="1" ht="12.75">
      <c r="A23" s="96">
        <v>5</v>
      </c>
      <c r="B23" s="44" t="s">
        <v>330</v>
      </c>
      <c r="C23" s="95" t="s">
        <v>325</v>
      </c>
      <c r="D23" s="95" t="s">
        <v>325</v>
      </c>
      <c r="E23" s="160">
        <v>1</v>
      </c>
      <c r="F23" s="162" t="s">
        <v>326</v>
      </c>
      <c r="G23" s="163"/>
      <c r="H23" s="163"/>
      <c r="I23" s="28">
        <f>ROUND(E23*G23, 0)</f>
        <v>0</v>
      </c>
      <c r="J23" s="28">
        <f t="shared" si="0"/>
        <v>0</v>
      </c>
      <c r="K23" s="160"/>
      <c r="L23" s="160"/>
      <c r="M23" s="160"/>
      <c r="N23" s="160"/>
      <c r="O23" s="160"/>
      <c r="P23" s="160"/>
      <c r="Q23" s="160"/>
      <c r="R23" s="160"/>
      <c r="S23" s="160"/>
      <c r="T23" s="160"/>
      <c r="U23" s="160"/>
      <c r="V23" s="160"/>
    </row>
    <row r="24" spans="1:22" s="95" customFormat="1" ht="38.25">
      <c r="A24" s="96">
        <v>6</v>
      </c>
      <c r="B24" s="44" t="s">
        <v>331</v>
      </c>
      <c r="C24" s="95" t="s">
        <v>325</v>
      </c>
      <c r="D24" s="95" t="s">
        <v>325</v>
      </c>
      <c r="E24" s="160">
        <v>1</v>
      </c>
      <c r="F24" s="162" t="s">
        <v>326</v>
      </c>
      <c r="G24" s="163"/>
      <c r="H24" s="163"/>
      <c r="I24" s="28">
        <f>ROUND(E24*G24, 0)</f>
        <v>0</v>
      </c>
      <c r="J24" s="28">
        <f t="shared" si="0"/>
        <v>0</v>
      </c>
      <c r="K24" s="160"/>
      <c r="L24" s="160"/>
      <c r="M24" s="160"/>
      <c r="N24" s="160"/>
      <c r="O24" s="160"/>
      <c r="P24" s="160"/>
      <c r="Q24" s="160"/>
      <c r="R24" s="160"/>
      <c r="S24" s="160"/>
      <c r="T24" s="160"/>
      <c r="U24" s="160"/>
      <c r="V24" s="160"/>
    </row>
    <row r="25" spans="1:22" s="95" customFormat="1" ht="38.25">
      <c r="A25" s="96">
        <v>7</v>
      </c>
      <c r="B25" s="44" t="s">
        <v>332</v>
      </c>
      <c r="C25" s="95" t="s">
        <v>325</v>
      </c>
      <c r="D25" s="95" t="s">
        <v>325</v>
      </c>
      <c r="E25" s="160">
        <v>1</v>
      </c>
      <c r="F25" s="162" t="s">
        <v>326</v>
      </c>
      <c r="G25" s="163"/>
      <c r="H25" s="163"/>
      <c r="I25" s="28">
        <f t="shared" ref="I20:I25" si="1">ROUND(E25*G25, 0)</f>
        <v>0</v>
      </c>
      <c r="J25" s="28">
        <f t="shared" si="0"/>
        <v>0</v>
      </c>
      <c r="K25" s="160"/>
      <c r="L25" s="160"/>
      <c r="M25" s="160"/>
      <c r="N25" s="160"/>
      <c r="O25" s="160"/>
      <c r="P25" s="160"/>
      <c r="Q25" s="160"/>
      <c r="R25" s="160"/>
      <c r="S25" s="160"/>
      <c r="T25" s="160"/>
      <c r="U25" s="160"/>
      <c r="V25" s="160"/>
    </row>
    <row r="26" spans="1:22" s="95" customFormat="1" ht="12.75">
      <c r="A26" s="96"/>
      <c r="B26" s="146" t="s">
        <v>18</v>
      </c>
      <c r="E26" s="160"/>
      <c r="F26" s="162"/>
      <c r="G26" s="160"/>
      <c r="H26" s="160"/>
      <c r="I26" s="61">
        <f>SUM(I19:I25)</f>
        <v>0</v>
      </c>
      <c r="J26" s="61">
        <f t="shared" ref="J26" si="2">SUM(J19:J25)</f>
        <v>0</v>
      </c>
      <c r="K26" s="160"/>
      <c r="L26" s="160"/>
      <c r="M26" s="160"/>
      <c r="N26" s="160"/>
      <c r="O26" s="160"/>
      <c r="P26" s="160"/>
      <c r="Q26" s="160"/>
      <c r="R26" s="160"/>
      <c r="S26" s="160"/>
      <c r="T26" s="160"/>
      <c r="U26" s="160"/>
      <c r="V26" s="160"/>
    </row>
    <row r="27" spans="1:22" s="95" customFormat="1" ht="12.75">
      <c r="A27" s="96"/>
      <c r="B27" s="147"/>
      <c r="E27" s="160"/>
      <c r="F27" s="162"/>
      <c r="G27" s="160"/>
      <c r="H27" s="160"/>
      <c r="I27" s="164"/>
      <c r="J27" s="164"/>
      <c r="K27" s="160"/>
      <c r="L27" s="160"/>
      <c r="M27" s="160"/>
      <c r="N27" s="160"/>
      <c r="O27" s="160"/>
      <c r="P27" s="160"/>
      <c r="Q27" s="160"/>
      <c r="R27" s="160"/>
      <c r="S27" s="160"/>
      <c r="T27" s="160"/>
      <c r="U27" s="160"/>
      <c r="V27" s="160"/>
    </row>
    <row r="28" spans="1:22" s="95" customFormat="1" ht="12.75">
      <c r="A28" s="103"/>
      <c r="B28" s="122" t="s">
        <v>333</v>
      </c>
      <c r="C28" s="122"/>
      <c r="D28" s="122"/>
      <c r="E28" s="122"/>
      <c r="F28" s="122"/>
      <c r="G28" s="122"/>
      <c r="H28" s="122"/>
      <c r="I28" s="122"/>
      <c r="J28" s="122"/>
      <c r="K28" s="160"/>
      <c r="L28" s="160"/>
      <c r="M28" s="160"/>
      <c r="N28" s="160"/>
      <c r="O28" s="160"/>
      <c r="P28" s="160"/>
      <c r="Q28" s="160"/>
      <c r="R28" s="160"/>
      <c r="S28" s="160"/>
      <c r="T28" s="160"/>
      <c r="U28" s="160"/>
      <c r="V28" s="160"/>
    </row>
    <row r="29" spans="1:22" s="95" customFormat="1" ht="12.75">
      <c r="A29" s="96">
        <v>1</v>
      </c>
      <c r="B29" s="44" t="s">
        <v>334</v>
      </c>
      <c r="E29" s="160">
        <v>25</v>
      </c>
      <c r="F29" s="162" t="s">
        <v>111</v>
      </c>
      <c r="G29" s="163"/>
      <c r="H29" s="163"/>
      <c r="I29" s="28">
        <f>ROUND(E29*G29, 0)</f>
        <v>0</v>
      </c>
      <c r="J29" s="28">
        <f>ROUND(E29*H29, 0)</f>
        <v>0</v>
      </c>
      <c r="K29" s="160"/>
      <c r="L29" s="160"/>
      <c r="M29" s="160"/>
      <c r="N29" s="160"/>
      <c r="O29" s="160"/>
      <c r="P29" s="160"/>
      <c r="Q29" s="160"/>
      <c r="R29" s="160"/>
      <c r="S29" s="160"/>
      <c r="T29" s="160"/>
      <c r="U29" s="160"/>
      <c r="V29" s="160"/>
    </row>
    <row r="30" spans="1:22" s="95" customFormat="1" ht="12.75">
      <c r="A30" s="96">
        <v>2</v>
      </c>
      <c r="B30" s="44" t="s">
        <v>335</v>
      </c>
      <c r="E30" s="160">
        <v>30</v>
      </c>
      <c r="F30" s="162" t="s">
        <v>111</v>
      </c>
      <c r="G30" s="163"/>
      <c r="H30" s="163"/>
      <c r="I30" s="28">
        <f t="shared" ref="I30:I43" si="3">ROUND(E30*G30, 0)</f>
        <v>0</v>
      </c>
      <c r="J30" s="28">
        <f t="shared" ref="J30:J43" si="4">ROUND(E30*H30, 0)</f>
        <v>0</v>
      </c>
      <c r="K30" s="160"/>
      <c r="L30" s="160"/>
      <c r="M30" s="160"/>
      <c r="N30" s="160"/>
      <c r="O30" s="160"/>
      <c r="P30" s="160"/>
      <c r="Q30" s="160"/>
      <c r="R30" s="160"/>
      <c r="S30" s="160"/>
      <c r="T30" s="160"/>
      <c r="U30" s="160"/>
      <c r="V30" s="160"/>
    </row>
    <row r="31" spans="1:22" s="95" customFormat="1" ht="12.75">
      <c r="A31" s="96">
        <v>3</v>
      </c>
      <c r="B31" s="44" t="s">
        <v>336</v>
      </c>
      <c r="E31" s="160">
        <v>82.8</v>
      </c>
      <c r="F31" s="162" t="s">
        <v>111</v>
      </c>
      <c r="G31" s="163"/>
      <c r="H31" s="163"/>
      <c r="I31" s="28">
        <f t="shared" si="3"/>
        <v>0</v>
      </c>
      <c r="J31" s="28">
        <f t="shared" si="4"/>
        <v>0</v>
      </c>
      <c r="K31" s="160"/>
      <c r="L31" s="160"/>
      <c r="M31" s="160"/>
      <c r="N31" s="160"/>
      <c r="O31" s="160"/>
      <c r="P31" s="160"/>
      <c r="Q31" s="160"/>
      <c r="R31" s="160"/>
      <c r="S31" s="160"/>
      <c r="T31" s="160"/>
      <c r="U31" s="160"/>
      <c r="V31" s="160"/>
    </row>
    <row r="32" spans="1:22" s="95" customFormat="1" ht="12.75">
      <c r="A32" s="96">
        <v>4</v>
      </c>
      <c r="B32" s="44" t="s">
        <v>337</v>
      </c>
      <c r="E32" s="160">
        <v>55</v>
      </c>
      <c r="F32" s="162" t="s">
        <v>111</v>
      </c>
      <c r="G32" s="163"/>
      <c r="H32" s="163"/>
      <c r="I32" s="28">
        <f t="shared" si="3"/>
        <v>0</v>
      </c>
      <c r="J32" s="28">
        <f t="shared" si="4"/>
        <v>0</v>
      </c>
      <c r="K32" s="160"/>
      <c r="L32" s="160"/>
      <c r="M32" s="160"/>
      <c r="N32" s="160"/>
      <c r="O32" s="160"/>
      <c r="P32" s="160"/>
      <c r="Q32" s="160"/>
      <c r="R32" s="160"/>
      <c r="S32" s="160"/>
      <c r="T32" s="160"/>
      <c r="U32" s="160"/>
      <c r="V32" s="160"/>
    </row>
    <row r="33" spans="1:22" s="95" customFormat="1" ht="12.75">
      <c r="A33" s="96">
        <v>5</v>
      </c>
      <c r="B33" s="44" t="s">
        <v>338</v>
      </c>
      <c r="E33" s="160">
        <v>675</v>
      </c>
      <c r="F33" s="162" t="s">
        <v>111</v>
      </c>
      <c r="G33" s="163"/>
      <c r="H33" s="163"/>
      <c r="I33" s="28">
        <f t="shared" si="3"/>
        <v>0</v>
      </c>
      <c r="J33" s="28">
        <f t="shared" si="4"/>
        <v>0</v>
      </c>
      <c r="K33" s="160"/>
      <c r="L33" s="160"/>
      <c r="M33" s="160"/>
      <c r="N33" s="160"/>
      <c r="O33" s="160"/>
      <c r="P33" s="160"/>
      <c r="Q33" s="160"/>
      <c r="R33" s="160"/>
      <c r="S33" s="160"/>
      <c r="T33" s="160"/>
      <c r="U33" s="160"/>
      <c r="V33" s="160"/>
    </row>
    <row r="34" spans="1:22" s="95" customFormat="1" ht="12.75">
      <c r="A34" s="96">
        <v>6</v>
      </c>
      <c r="B34" s="44" t="s">
        <v>339</v>
      </c>
      <c r="E34" s="160">
        <v>343</v>
      </c>
      <c r="F34" s="162" t="s">
        <v>111</v>
      </c>
      <c r="G34" s="163"/>
      <c r="H34" s="163"/>
      <c r="I34" s="28">
        <f t="shared" si="3"/>
        <v>0</v>
      </c>
      <c r="J34" s="28">
        <f t="shared" si="4"/>
        <v>0</v>
      </c>
      <c r="K34" s="160"/>
      <c r="L34" s="160"/>
      <c r="M34" s="160"/>
      <c r="N34" s="160"/>
      <c r="O34" s="160"/>
      <c r="P34" s="160"/>
      <c r="Q34" s="160"/>
      <c r="R34" s="160"/>
      <c r="S34" s="160"/>
      <c r="T34" s="160"/>
      <c r="U34" s="160"/>
      <c r="V34" s="160"/>
    </row>
    <row r="35" spans="1:22" s="95" customFormat="1" ht="12.75">
      <c r="A35" s="96">
        <v>7</v>
      </c>
      <c r="B35" s="44" t="s">
        <v>340</v>
      </c>
      <c r="E35" s="160">
        <v>491</v>
      </c>
      <c r="F35" s="162" t="s">
        <v>111</v>
      </c>
      <c r="G35" s="163"/>
      <c r="H35" s="163"/>
      <c r="I35" s="28">
        <f t="shared" si="3"/>
        <v>0</v>
      </c>
      <c r="J35" s="28">
        <f t="shared" si="4"/>
        <v>0</v>
      </c>
      <c r="K35" s="160"/>
      <c r="L35" s="160"/>
      <c r="M35" s="160"/>
      <c r="N35" s="160"/>
      <c r="O35" s="160"/>
      <c r="P35" s="160"/>
      <c r="Q35" s="160"/>
      <c r="R35" s="160"/>
      <c r="S35" s="160"/>
      <c r="T35" s="160"/>
      <c r="U35" s="160"/>
      <c r="V35" s="160"/>
    </row>
    <row r="36" spans="1:22" s="95" customFormat="1" ht="12.75">
      <c r="A36" s="96">
        <v>8</v>
      </c>
      <c r="B36" s="44" t="s">
        <v>341</v>
      </c>
      <c r="E36" s="160">
        <v>1962</v>
      </c>
      <c r="F36" s="162" t="s">
        <v>111</v>
      </c>
      <c r="G36" s="163"/>
      <c r="H36" s="163"/>
      <c r="I36" s="28">
        <f t="shared" si="3"/>
        <v>0</v>
      </c>
      <c r="J36" s="28">
        <f t="shared" si="4"/>
        <v>0</v>
      </c>
      <c r="K36" s="160"/>
      <c r="L36" s="160"/>
      <c r="M36" s="160"/>
      <c r="N36" s="160"/>
      <c r="O36" s="160"/>
      <c r="P36" s="160"/>
      <c r="Q36" s="160"/>
      <c r="R36" s="160"/>
      <c r="S36" s="160"/>
      <c r="T36" s="160"/>
      <c r="U36" s="160"/>
      <c r="V36" s="160"/>
    </row>
    <row r="37" spans="1:22" s="95" customFormat="1" ht="12.75">
      <c r="A37" s="96">
        <v>9</v>
      </c>
      <c r="B37" s="44" t="s">
        <v>342</v>
      </c>
      <c r="E37" s="160">
        <v>345</v>
      </c>
      <c r="F37" s="162" t="s">
        <v>111</v>
      </c>
      <c r="G37" s="163"/>
      <c r="H37" s="163"/>
      <c r="I37" s="28">
        <f t="shared" si="3"/>
        <v>0</v>
      </c>
      <c r="J37" s="28">
        <f t="shared" si="4"/>
        <v>0</v>
      </c>
      <c r="K37" s="160"/>
      <c r="L37" s="160"/>
      <c r="M37" s="160"/>
      <c r="N37" s="160"/>
      <c r="O37" s="160"/>
      <c r="P37" s="160"/>
      <c r="Q37" s="160"/>
      <c r="R37" s="160"/>
      <c r="S37" s="160"/>
      <c r="T37" s="160"/>
      <c r="U37" s="160"/>
      <c r="V37" s="160"/>
    </row>
    <row r="38" spans="1:22" s="95" customFormat="1" ht="12.75">
      <c r="A38" s="96">
        <v>10</v>
      </c>
      <c r="B38" s="44" t="s">
        <v>343</v>
      </c>
      <c r="E38" s="160">
        <v>1325</v>
      </c>
      <c r="F38" s="162" t="s">
        <v>111</v>
      </c>
      <c r="G38" s="163"/>
      <c r="H38" s="163"/>
      <c r="I38" s="28">
        <f t="shared" si="3"/>
        <v>0</v>
      </c>
      <c r="J38" s="28">
        <f t="shared" si="4"/>
        <v>0</v>
      </c>
      <c r="K38" s="160"/>
      <c r="L38" s="160"/>
      <c r="M38" s="160"/>
      <c r="N38" s="160"/>
      <c r="O38" s="160"/>
      <c r="P38" s="160"/>
      <c r="Q38" s="160"/>
      <c r="R38" s="160"/>
      <c r="S38" s="160"/>
      <c r="T38" s="160"/>
      <c r="U38" s="160"/>
      <c r="V38" s="160"/>
    </row>
    <row r="39" spans="1:22" s="95" customFormat="1" ht="12.75">
      <c r="A39" s="96">
        <v>11</v>
      </c>
      <c r="B39" s="44" t="s">
        <v>344</v>
      </c>
      <c r="E39" s="160">
        <v>1579</v>
      </c>
      <c r="F39" s="162" t="s">
        <v>111</v>
      </c>
      <c r="G39" s="163"/>
      <c r="H39" s="163"/>
      <c r="I39" s="28">
        <f t="shared" si="3"/>
        <v>0</v>
      </c>
      <c r="J39" s="28">
        <f t="shared" si="4"/>
        <v>0</v>
      </c>
      <c r="K39" s="160"/>
      <c r="L39" s="160"/>
      <c r="M39" s="160"/>
      <c r="N39" s="160"/>
      <c r="O39" s="160"/>
      <c r="P39" s="160"/>
      <c r="Q39" s="160"/>
      <c r="R39" s="160"/>
      <c r="S39" s="160"/>
      <c r="T39" s="160"/>
      <c r="U39" s="160"/>
      <c r="V39" s="160"/>
    </row>
    <row r="40" spans="1:22" s="95" customFormat="1" ht="12.75">
      <c r="A40" s="96">
        <v>12</v>
      </c>
      <c r="B40" s="44" t="s">
        <v>345</v>
      </c>
      <c r="E40" s="160">
        <v>28</v>
      </c>
      <c r="F40" s="162" t="s">
        <v>111</v>
      </c>
      <c r="G40" s="163"/>
      <c r="H40" s="163"/>
      <c r="I40" s="28">
        <f t="shared" si="3"/>
        <v>0</v>
      </c>
      <c r="J40" s="28">
        <f t="shared" si="4"/>
        <v>0</v>
      </c>
      <c r="K40" s="160"/>
      <c r="L40" s="160"/>
      <c r="M40" s="160"/>
      <c r="N40" s="160"/>
      <c r="O40" s="160"/>
      <c r="P40" s="160"/>
      <c r="Q40" s="160"/>
      <c r="R40" s="160"/>
      <c r="S40" s="160"/>
      <c r="T40" s="160"/>
      <c r="U40" s="160"/>
      <c r="V40" s="160"/>
    </row>
    <row r="41" spans="1:22" s="95" customFormat="1" ht="12.75">
      <c r="A41" s="96">
        <v>13</v>
      </c>
      <c r="B41" s="44" t="s">
        <v>346</v>
      </c>
      <c r="E41" s="160">
        <v>102</v>
      </c>
      <c r="F41" s="162" t="s">
        <v>111</v>
      </c>
      <c r="G41" s="163"/>
      <c r="H41" s="163"/>
      <c r="I41" s="28">
        <f t="shared" si="3"/>
        <v>0</v>
      </c>
      <c r="J41" s="28">
        <f t="shared" si="4"/>
        <v>0</v>
      </c>
      <c r="K41" s="160"/>
      <c r="L41" s="160"/>
      <c r="M41" s="160"/>
      <c r="N41" s="160"/>
      <c r="O41" s="160"/>
      <c r="P41" s="160"/>
      <c r="Q41" s="160"/>
      <c r="R41" s="160"/>
      <c r="S41" s="160"/>
      <c r="T41" s="160"/>
      <c r="U41" s="160"/>
      <c r="V41" s="160"/>
    </row>
    <row r="42" spans="1:22" s="95" customFormat="1" ht="12.75">
      <c r="A42" s="96">
        <v>14</v>
      </c>
      <c r="B42" s="44" t="s">
        <v>347</v>
      </c>
      <c r="E42" s="160">
        <v>432</v>
      </c>
      <c r="F42" s="162" t="s">
        <v>111</v>
      </c>
      <c r="G42" s="163"/>
      <c r="H42" s="163"/>
      <c r="I42" s="28">
        <f t="shared" si="3"/>
        <v>0</v>
      </c>
      <c r="J42" s="28">
        <f t="shared" si="4"/>
        <v>0</v>
      </c>
      <c r="K42" s="160"/>
      <c r="L42" s="160"/>
      <c r="M42" s="160"/>
      <c r="N42" s="160"/>
      <c r="O42" s="160"/>
      <c r="P42" s="160"/>
      <c r="Q42" s="160"/>
      <c r="R42" s="160"/>
      <c r="S42" s="160"/>
      <c r="T42" s="160"/>
      <c r="U42" s="160"/>
      <c r="V42" s="160"/>
    </row>
    <row r="43" spans="1:22" s="95" customFormat="1" ht="12.75">
      <c r="A43" s="96">
        <v>15</v>
      </c>
      <c r="B43" s="44" t="s">
        <v>348</v>
      </c>
      <c r="C43" s="44"/>
      <c r="E43" s="160">
        <v>674</v>
      </c>
      <c r="F43" s="162" t="s">
        <v>111</v>
      </c>
      <c r="G43" s="163"/>
      <c r="H43" s="163"/>
      <c r="I43" s="28">
        <f t="shared" si="3"/>
        <v>0</v>
      </c>
      <c r="J43" s="28">
        <f t="shared" si="4"/>
        <v>0</v>
      </c>
      <c r="K43" s="160"/>
      <c r="L43" s="160"/>
      <c r="M43" s="160"/>
      <c r="N43" s="160"/>
      <c r="O43" s="160"/>
      <c r="P43" s="160"/>
      <c r="Q43" s="160"/>
      <c r="R43" s="160"/>
      <c r="S43" s="160"/>
      <c r="T43" s="160"/>
      <c r="U43" s="160"/>
      <c r="V43" s="160"/>
    </row>
    <row r="44" spans="1:22" s="95" customFormat="1" ht="12.75">
      <c r="A44" s="96"/>
      <c r="B44" s="146" t="s">
        <v>18</v>
      </c>
      <c r="E44" s="160"/>
      <c r="F44" s="162"/>
      <c r="G44" s="160"/>
      <c r="H44" s="160"/>
      <c r="I44" s="61">
        <f>SUM(I29:I43)</f>
        <v>0</v>
      </c>
      <c r="J44" s="61">
        <f>SUM(J29:J43)</f>
        <v>0</v>
      </c>
      <c r="K44" s="160"/>
      <c r="L44" s="160"/>
      <c r="M44" s="160"/>
      <c r="N44" s="160"/>
      <c r="O44" s="160"/>
      <c r="P44" s="160"/>
      <c r="Q44" s="160"/>
      <c r="R44" s="160"/>
      <c r="S44" s="160"/>
      <c r="T44" s="160"/>
      <c r="U44" s="160"/>
      <c r="V44" s="160"/>
    </row>
    <row r="45" spans="1:22" s="95" customFormat="1" ht="12.75">
      <c r="A45" s="96"/>
      <c r="B45" s="147"/>
      <c r="E45" s="160"/>
      <c r="F45" s="162"/>
      <c r="G45" s="160"/>
      <c r="H45" s="160"/>
      <c r="I45" s="164"/>
      <c r="J45" s="164"/>
      <c r="K45" s="160"/>
      <c r="L45" s="160"/>
      <c r="M45" s="160"/>
      <c r="N45" s="160"/>
      <c r="O45" s="160"/>
      <c r="P45" s="160"/>
      <c r="Q45" s="160"/>
      <c r="R45" s="160"/>
      <c r="S45" s="160"/>
      <c r="T45" s="160"/>
      <c r="U45" s="160"/>
      <c r="V45" s="160"/>
    </row>
    <row r="46" spans="1:22" s="95" customFormat="1" ht="12.75">
      <c r="A46" s="122" t="s">
        <v>349</v>
      </c>
      <c r="B46" s="122"/>
      <c r="C46" s="122"/>
      <c r="D46" s="122"/>
      <c r="E46" s="122"/>
      <c r="F46" s="122"/>
      <c r="G46" s="122"/>
      <c r="H46" s="122"/>
      <c r="I46" s="122"/>
      <c r="J46" s="122"/>
      <c r="K46" s="160"/>
      <c r="L46" s="160"/>
      <c r="M46" s="160"/>
      <c r="N46" s="160"/>
      <c r="O46" s="160"/>
      <c r="P46" s="160"/>
      <c r="Q46" s="160"/>
      <c r="R46" s="160"/>
      <c r="S46" s="160"/>
      <c r="T46" s="160"/>
      <c r="U46" s="160"/>
      <c r="V46" s="160"/>
    </row>
    <row r="47" spans="1:22" s="95" customFormat="1" ht="38.25">
      <c r="A47" s="96">
        <v>1</v>
      </c>
      <c r="B47" s="44" t="s">
        <v>350</v>
      </c>
      <c r="C47" s="95" t="s">
        <v>351</v>
      </c>
      <c r="D47" s="95" t="s">
        <v>352</v>
      </c>
      <c r="E47" s="160">
        <f>6+78</f>
        <v>84</v>
      </c>
      <c r="F47" s="162" t="s">
        <v>111</v>
      </c>
      <c r="G47" s="163"/>
      <c r="H47" s="163"/>
      <c r="I47" s="28">
        <f>ROUND(E47*G47, 0)</f>
        <v>0</v>
      </c>
      <c r="J47" s="28">
        <f t="shared" ref="J47" si="5">ROUND(E47*H47, 0)</f>
        <v>0</v>
      </c>
      <c r="K47" s="160"/>
      <c r="L47" s="160"/>
      <c r="M47" s="160"/>
      <c r="N47" s="160"/>
      <c r="O47" s="160"/>
      <c r="P47" s="160"/>
      <c r="Q47" s="160"/>
      <c r="R47" s="160"/>
      <c r="S47" s="160"/>
      <c r="T47" s="160"/>
      <c r="U47" s="160"/>
      <c r="V47" s="160"/>
    </row>
    <row r="48" spans="1:22" s="95" customFormat="1" ht="12.75">
      <c r="A48" s="96">
        <v>2</v>
      </c>
      <c r="B48" s="44" t="s">
        <v>353</v>
      </c>
      <c r="C48" s="95" t="s">
        <v>354</v>
      </c>
      <c r="D48" s="95" t="s">
        <v>355</v>
      </c>
      <c r="E48" s="160">
        <v>1971</v>
      </c>
      <c r="F48" s="162" t="s">
        <v>111</v>
      </c>
      <c r="G48" s="163"/>
      <c r="H48" s="163"/>
      <c r="I48" s="28">
        <f>ROUND(E48*G48, 0)</f>
        <v>0</v>
      </c>
      <c r="J48" s="28">
        <f t="shared" ref="J48:J52" si="6">ROUND(E48*H48, 0)</f>
        <v>0</v>
      </c>
      <c r="K48" s="160"/>
      <c r="L48" s="160"/>
      <c r="M48" s="160"/>
      <c r="N48" s="160"/>
      <c r="O48" s="160"/>
      <c r="P48" s="160"/>
      <c r="Q48" s="160"/>
      <c r="R48" s="160"/>
      <c r="S48" s="160"/>
      <c r="T48" s="160"/>
      <c r="U48" s="160"/>
      <c r="V48" s="160"/>
    </row>
    <row r="49" spans="1:22" s="95" customFormat="1" ht="12.75">
      <c r="A49" s="96">
        <v>3</v>
      </c>
      <c r="B49" s="44" t="s">
        <v>356</v>
      </c>
      <c r="C49" s="95" t="s">
        <v>357</v>
      </c>
      <c r="D49" s="95" t="s">
        <v>358</v>
      </c>
      <c r="E49" s="160">
        <v>1436</v>
      </c>
      <c r="F49" s="162" t="s">
        <v>111</v>
      </c>
      <c r="G49" s="163"/>
      <c r="H49" s="163"/>
      <c r="I49" s="28">
        <f t="shared" ref="I48:I52" si="7">ROUND(E49*G49, 0)</f>
        <v>0</v>
      </c>
      <c r="J49" s="28">
        <f t="shared" si="6"/>
        <v>0</v>
      </c>
      <c r="K49" s="160"/>
      <c r="L49" s="160"/>
      <c r="M49" s="160"/>
      <c r="N49" s="160"/>
      <c r="O49" s="160"/>
      <c r="P49" s="160"/>
      <c r="Q49" s="160"/>
      <c r="R49" s="160"/>
      <c r="S49" s="160"/>
      <c r="T49" s="160"/>
      <c r="U49" s="160"/>
      <c r="V49" s="160"/>
    </row>
    <row r="50" spans="1:22" s="95" customFormat="1" ht="12.75">
      <c r="A50" s="96">
        <v>4</v>
      </c>
      <c r="B50" s="44" t="s">
        <v>359</v>
      </c>
      <c r="C50" s="95" t="s">
        <v>360</v>
      </c>
      <c r="D50" s="95" t="s">
        <v>361</v>
      </c>
      <c r="E50" s="160">
        <v>62</v>
      </c>
      <c r="F50" s="162" t="s">
        <v>111</v>
      </c>
      <c r="G50" s="163"/>
      <c r="H50" s="163"/>
      <c r="I50" s="28">
        <f t="shared" si="7"/>
        <v>0</v>
      </c>
      <c r="J50" s="28">
        <f t="shared" si="6"/>
        <v>0</v>
      </c>
      <c r="K50" s="160"/>
      <c r="L50" s="160"/>
      <c r="M50" s="160"/>
      <c r="N50" s="160"/>
      <c r="O50" s="160"/>
      <c r="P50" s="160"/>
      <c r="Q50" s="160"/>
      <c r="R50" s="160"/>
      <c r="S50" s="160"/>
      <c r="T50" s="160"/>
      <c r="U50" s="160"/>
      <c r="V50" s="160"/>
    </row>
    <row r="51" spans="1:22" s="95" customFormat="1" ht="12.75">
      <c r="A51" s="96">
        <v>5</v>
      </c>
      <c r="B51" s="44" t="s">
        <v>359</v>
      </c>
      <c r="C51" s="95" t="s">
        <v>360</v>
      </c>
      <c r="D51" s="95" t="s">
        <v>362</v>
      </c>
      <c r="E51" s="160">
        <v>23</v>
      </c>
      <c r="F51" s="162" t="s">
        <v>111</v>
      </c>
      <c r="G51" s="163"/>
      <c r="H51" s="163"/>
      <c r="I51" s="28">
        <f t="shared" si="7"/>
        <v>0</v>
      </c>
      <c r="J51" s="28">
        <f t="shared" si="6"/>
        <v>0</v>
      </c>
      <c r="K51" s="160"/>
      <c r="L51" s="160"/>
      <c r="M51" s="160"/>
      <c r="N51" s="160"/>
      <c r="O51" s="160"/>
      <c r="P51" s="160"/>
      <c r="Q51" s="160"/>
      <c r="R51" s="160"/>
      <c r="S51" s="160"/>
      <c r="T51" s="160"/>
      <c r="U51" s="160"/>
      <c r="V51" s="160"/>
    </row>
    <row r="52" spans="1:22" s="95" customFormat="1" ht="12.75">
      <c r="A52" s="96">
        <v>6</v>
      </c>
      <c r="B52" s="44" t="s">
        <v>363</v>
      </c>
      <c r="C52" s="95" t="s">
        <v>364</v>
      </c>
      <c r="D52" s="95" t="s">
        <v>365</v>
      </c>
      <c r="E52" s="160">
        <v>194</v>
      </c>
      <c r="F52" s="162" t="s">
        <v>29</v>
      </c>
      <c r="G52" s="163"/>
      <c r="H52" s="163"/>
      <c r="I52" s="28">
        <f t="shared" si="7"/>
        <v>0</v>
      </c>
      <c r="J52" s="28">
        <f t="shared" si="6"/>
        <v>0</v>
      </c>
      <c r="K52" s="160"/>
      <c r="L52" s="160"/>
      <c r="M52" s="160"/>
      <c r="N52" s="160"/>
      <c r="O52" s="160"/>
      <c r="P52" s="160"/>
      <c r="Q52" s="160"/>
      <c r="R52" s="160"/>
      <c r="S52" s="160"/>
      <c r="T52" s="160"/>
      <c r="U52" s="160"/>
      <c r="V52" s="160"/>
    </row>
    <row r="53" spans="1:22" s="95" customFormat="1" ht="12.75">
      <c r="A53" s="96"/>
      <c r="B53" s="146" t="s">
        <v>18</v>
      </c>
      <c r="E53" s="160"/>
      <c r="F53" s="162"/>
      <c r="G53" s="160"/>
      <c r="H53" s="160"/>
      <c r="I53" s="61">
        <f>SUM(I47:I52)</f>
        <v>0</v>
      </c>
      <c r="J53" s="61">
        <f t="shared" ref="J53" si="8">SUM(J47:J52)</f>
        <v>0</v>
      </c>
      <c r="K53" s="160"/>
      <c r="L53" s="160"/>
      <c r="M53" s="160"/>
      <c r="N53" s="160"/>
      <c r="O53" s="160"/>
      <c r="P53" s="160"/>
      <c r="Q53" s="160"/>
      <c r="R53" s="160"/>
      <c r="S53" s="160"/>
      <c r="T53" s="160"/>
      <c r="U53" s="160"/>
      <c r="V53" s="160"/>
    </row>
    <row r="54" spans="1:22" s="95" customFormat="1" ht="12.75">
      <c r="A54" s="96"/>
      <c r="B54" s="147"/>
      <c r="E54" s="160"/>
      <c r="F54" s="162"/>
      <c r="G54" s="160"/>
      <c r="H54" s="160"/>
      <c r="I54" s="164"/>
      <c r="J54" s="164"/>
      <c r="K54" s="160"/>
      <c r="L54" s="160"/>
      <c r="M54" s="160"/>
      <c r="N54" s="160"/>
      <c r="O54" s="160"/>
      <c r="P54" s="160"/>
      <c r="Q54" s="160"/>
      <c r="R54" s="160"/>
      <c r="S54" s="160"/>
      <c r="T54" s="160"/>
      <c r="U54" s="160"/>
      <c r="V54" s="160"/>
    </row>
    <row r="55" spans="1:22" s="95" customFormat="1" ht="12.75">
      <c r="A55" s="122" t="s">
        <v>366</v>
      </c>
      <c r="B55" s="122"/>
      <c r="C55" s="122"/>
      <c r="D55" s="122"/>
      <c r="E55" s="122"/>
      <c r="F55" s="122"/>
      <c r="G55" s="122"/>
      <c r="H55" s="122"/>
      <c r="I55" s="122"/>
      <c r="J55" s="122"/>
      <c r="K55" s="160"/>
      <c r="L55" s="160"/>
      <c r="M55" s="160"/>
      <c r="N55" s="160"/>
      <c r="O55" s="160"/>
      <c r="P55" s="160"/>
      <c r="Q55" s="160"/>
      <c r="R55" s="160"/>
      <c r="S55" s="160"/>
      <c r="T55" s="160"/>
      <c r="U55" s="160"/>
      <c r="V55" s="160"/>
    </row>
    <row r="56" spans="1:22" s="95" customFormat="1" ht="63.75">
      <c r="A56" s="96"/>
      <c r="B56" s="165" t="s">
        <v>815</v>
      </c>
      <c r="E56" s="160"/>
      <c r="F56" s="162"/>
      <c r="G56" s="160"/>
      <c r="H56" s="160"/>
      <c r="I56" s="160"/>
      <c r="J56" s="160"/>
      <c r="K56" s="160"/>
      <c r="L56" s="160"/>
      <c r="M56" s="160"/>
      <c r="N56" s="160"/>
      <c r="O56" s="160"/>
      <c r="P56" s="160"/>
      <c r="Q56" s="160"/>
      <c r="R56" s="160"/>
      <c r="S56" s="160"/>
      <c r="T56" s="160"/>
      <c r="U56" s="160"/>
      <c r="V56" s="160"/>
    </row>
    <row r="57" spans="1:22" s="95" customFormat="1" ht="38.25">
      <c r="A57" s="96">
        <v>1</v>
      </c>
      <c r="B57" s="165" t="s">
        <v>859</v>
      </c>
      <c r="D57" s="95" t="s">
        <v>325</v>
      </c>
      <c r="E57" s="160">
        <f>28+26+30</f>
        <v>84</v>
      </c>
      <c r="F57" s="162" t="s">
        <v>29</v>
      </c>
      <c r="G57" s="163"/>
      <c r="H57" s="163"/>
      <c r="I57" s="28">
        <f t="shared" ref="I57" si="9">ROUND(E57*G57, 0)</f>
        <v>0</v>
      </c>
      <c r="J57" s="28">
        <f t="shared" ref="J57" si="10">ROUND(E57*H57, 0)</f>
        <v>0</v>
      </c>
      <c r="K57" s="160"/>
      <c r="L57" s="160"/>
      <c r="M57" s="160"/>
      <c r="N57" s="160"/>
      <c r="O57" s="160"/>
      <c r="P57" s="160"/>
      <c r="Q57" s="160"/>
      <c r="R57" s="160"/>
      <c r="S57" s="160"/>
      <c r="T57" s="160"/>
      <c r="U57" s="160"/>
      <c r="V57" s="160"/>
    </row>
    <row r="58" spans="1:22" s="95" customFormat="1" ht="38.25">
      <c r="A58" s="96">
        <v>2</v>
      </c>
      <c r="B58" s="165" t="s">
        <v>860</v>
      </c>
      <c r="C58" s="95" t="s">
        <v>325</v>
      </c>
      <c r="D58" s="95" t="s">
        <v>325</v>
      </c>
      <c r="E58" s="160">
        <f>40+3</f>
        <v>43</v>
      </c>
      <c r="F58" s="162" t="s">
        <v>29</v>
      </c>
      <c r="G58" s="163"/>
      <c r="H58" s="163"/>
      <c r="I58" s="28">
        <f t="shared" ref="I58:I63" si="11">ROUND(E58*G58, 0)</f>
        <v>0</v>
      </c>
      <c r="J58" s="28">
        <f t="shared" ref="J58:J63" si="12">ROUND(E58*H58, 0)</f>
        <v>0</v>
      </c>
      <c r="K58" s="160"/>
      <c r="L58" s="160"/>
      <c r="M58" s="160"/>
      <c r="N58" s="160"/>
      <c r="O58" s="160"/>
      <c r="P58" s="160"/>
      <c r="Q58" s="160"/>
      <c r="R58" s="160"/>
      <c r="S58" s="160"/>
      <c r="T58" s="160"/>
      <c r="U58" s="160"/>
      <c r="V58" s="160"/>
    </row>
    <row r="59" spans="1:22" s="95" customFormat="1" ht="38.25">
      <c r="A59" s="96">
        <v>3</v>
      </c>
      <c r="B59" s="165" t="s">
        <v>367</v>
      </c>
      <c r="C59" s="95" t="s">
        <v>325</v>
      </c>
      <c r="D59" s="95" t="s">
        <v>325</v>
      </c>
      <c r="E59" s="160">
        <f>12+8</f>
        <v>20</v>
      </c>
      <c r="F59" s="162" t="s">
        <v>29</v>
      </c>
      <c r="G59" s="163"/>
      <c r="H59" s="163"/>
      <c r="I59" s="28">
        <f t="shared" si="11"/>
        <v>0</v>
      </c>
      <c r="J59" s="28">
        <f t="shared" si="12"/>
        <v>0</v>
      </c>
      <c r="K59" s="160"/>
      <c r="L59" s="160"/>
      <c r="M59" s="160"/>
      <c r="N59" s="160"/>
      <c r="O59" s="160"/>
      <c r="P59" s="160"/>
      <c r="Q59" s="160"/>
      <c r="R59" s="160"/>
      <c r="S59" s="160"/>
      <c r="T59" s="160"/>
      <c r="U59" s="160"/>
      <c r="V59" s="160"/>
    </row>
    <row r="60" spans="1:22" s="95" customFormat="1" ht="38.25">
      <c r="A60" s="96">
        <v>4</v>
      </c>
      <c r="B60" s="165" t="s">
        <v>368</v>
      </c>
      <c r="C60" s="95" t="s">
        <v>325</v>
      </c>
      <c r="D60" s="95" t="s">
        <v>325</v>
      </c>
      <c r="E60" s="160">
        <f>3+10</f>
        <v>13</v>
      </c>
      <c r="F60" s="162" t="s">
        <v>29</v>
      </c>
      <c r="G60" s="163"/>
      <c r="H60" s="163"/>
      <c r="I60" s="28">
        <f t="shared" si="11"/>
        <v>0</v>
      </c>
      <c r="J60" s="28">
        <f t="shared" si="12"/>
        <v>0</v>
      </c>
      <c r="K60" s="160"/>
      <c r="L60" s="160"/>
      <c r="M60" s="160"/>
      <c r="N60" s="160"/>
      <c r="O60" s="160"/>
      <c r="P60" s="160"/>
      <c r="Q60" s="160"/>
      <c r="R60" s="160"/>
      <c r="S60" s="160"/>
      <c r="T60" s="160"/>
      <c r="U60" s="160"/>
      <c r="V60" s="160"/>
    </row>
    <row r="61" spans="1:22" s="95" customFormat="1" ht="38.25">
      <c r="A61" s="96">
        <v>5</v>
      </c>
      <c r="B61" s="165" t="s">
        <v>369</v>
      </c>
      <c r="C61" s="95" t="s">
        <v>325</v>
      </c>
      <c r="D61" s="95" t="s">
        <v>325</v>
      </c>
      <c r="E61" s="160">
        <f>6+12</f>
        <v>18</v>
      </c>
      <c r="F61" s="162" t="s">
        <v>29</v>
      </c>
      <c r="G61" s="163"/>
      <c r="H61" s="163"/>
      <c r="I61" s="28">
        <f t="shared" si="11"/>
        <v>0</v>
      </c>
      <c r="J61" s="28">
        <f t="shared" si="12"/>
        <v>0</v>
      </c>
      <c r="K61" s="160"/>
      <c r="L61" s="160"/>
      <c r="M61" s="160"/>
      <c r="N61" s="160"/>
      <c r="O61" s="160"/>
      <c r="P61" s="160"/>
      <c r="Q61" s="160"/>
      <c r="R61" s="160"/>
      <c r="S61" s="160"/>
      <c r="T61" s="160"/>
      <c r="U61" s="160"/>
      <c r="V61" s="160"/>
    </row>
    <row r="62" spans="1:22" s="95" customFormat="1" ht="12.75">
      <c r="A62" s="96">
        <v>6</v>
      </c>
      <c r="B62" s="165" t="s">
        <v>861</v>
      </c>
      <c r="C62" s="95" t="s">
        <v>325</v>
      </c>
      <c r="D62" s="95" t="s">
        <v>325</v>
      </c>
      <c r="E62" s="160">
        <v>53</v>
      </c>
      <c r="F62" s="162" t="s">
        <v>29</v>
      </c>
      <c r="G62" s="163"/>
      <c r="H62" s="163"/>
      <c r="I62" s="28">
        <f>ROUND(E62*G62, 0)</f>
        <v>0</v>
      </c>
      <c r="J62" s="28">
        <f t="shared" si="12"/>
        <v>0</v>
      </c>
      <c r="K62" s="160"/>
      <c r="L62" s="160"/>
      <c r="M62" s="160"/>
      <c r="N62" s="160"/>
      <c r="O62" s="160"/>
      <c r="P62" s="160"/>
      <c r="Q62" s="160"/>
      <c r="R62" s="160"/>
      <c r="S62" s="160"/>
      <c r="T62" s="160"/>
      <c r="U62" s="160"/>
      <c r="V62" s="160"/>
    </row>
    <row r="63" spans="1:22" s="95" customFormat="1" ht="12.75">
      <c r="A63" s="96">
        <v>7</v>
      </c>
      <c r="B63" s="44" t="s">
        <v>370</v>
      </c>
      <c r="C63" s="95" t="s">
        <v>325</v>
      </c>
      <c r="D63" s="95" t="s">
        <v>325</v>
      </c>
      <c r="E63" s="160">
        <v>8</v>
      </c>
      <c r="F63" s="162" t="s">
        <v>371</v>
      </c>
      <c r="G63" s="163"/>
      <c r="H63" s="163"/>
      <c r="I63" s="28">
        <f t="shared" si="11"/>
        <v>0</v>
      </c>
      <c r="J63" s="28">
        <f t="shared" si="12"/>
        <v>0</v>
      </c>
      <c r="K63" s="160"/>
      <c r="L63" s="160"/>
      <c r="M63" s="160"/>
      <c r="N63" s="160"/>
      <c r="O63" s="160"/>
      <c r="P63" s="160"/>
      <c r="Q63" s="160"/>
      <c r="R63" s="160"/>
      <c r="S63" s="160"/>
      <c r="T63" s="160"/>
      <c r="U63" s="160"/>
      <c r="V63" s="160"/>
    </row>
    <row r="64" spans="1:22" s="95" customFormat="1" ht="12.75">
      <c r="A64" s="96"/>
      <c r="B64" s="146" t="s">
        <v>18</v>
      </c>
      <c r="E64" s="160"/>
      <c r="F64" s="162"/>
      <c r="G64" s="160"/>
      <c r="H64" s="160"/>
      <c r="I64" s="61">
        <f>SUM(I57:I63)</f>
        <v>0</v>
      </c>
      <c r="J64" s="61">
        <f>SUM(J57:J63)</f>
        <v>0</v>
      </c>
      <c r="K64" s="160"/>
      <c r="L64" s="160"/>
      <c r="M64" s="160"/>
      <c r="N64" s="160"/>
      <c r="O64" s="160"/>
      <c r="P64" s="160"/>
      <c r="Q64" s="160"/>
      <c r="R64" s="160"/>
      <c r="S64" s="160"/>
      <c r="T64" s="160"/>
      <c r="U64" s="160"/>
      <c r="V64" s="160"/>
    </row>
    <row r="65" spans="1:22" s="95" customFormat="1" ht="12.75">
      <c r="A65" s="96"/>
      <c r="B65" s="146"/>
      <c r="E65" s="160"/>
      <c r="F65" s="162"/>
      <c r="G65" s="160"/>
      <c r="H65" s="160"/>
      <c r="I65" s="164"/>
      <c r="J65" s="164"/>
      <c r="K65" s="160"/>
      <c r="L65" s="160"/>
      <c r="M65" s="160"/>
      <c r="N65" s="160"/>
      <c r="O65" s="160"/>
      <c r="P65" s="160"/>
      <c r="Q65" s="160"/>
      <c r="R65" s="160"/>
      <c r="S65" s="160"/>
      <c r="T65" s="160"/>
      <c r="U65" s="160"/>
      <c r="V65" s="160"/>
    </row>
    <row r="66" spans="1:22" s="95" customFormat="1" ht="12.75">
      <c r="A66" s="122" t="s">
        <v>372</v>
      </c>
      <c r="B66" s="122"/>
      <c r="C66" s="122"/>
      <c r="D66" s="122"/>
      <c r="E66" s="122"/>
      <c r="F66" s="122"/>
      <c r="G66" s="122"/>
      <c r="H66" s="122"/>
      <c r="I66" s="122"/>
      <c r="J66" s="122"/>
      <c r="K66" s="160"/>
      <c r="L66" s="160"/>
      <c r="M66" s="160"/>
      <c r="N66" s="160"/>
      <c r="O66" s="160"/>
      <c r="P66" s="160"/>
      <c r="Q66" s="160"/>
      <c r="R66" s="160"/>
      <c r="S66" s="160"/>
      <c r="T66" s="160"/>
      <c r="U66" s="160"/>
      <c r="V66" s="160"/>
    </row>
    <row r="67" spans="1:22" s="95" customFormat="1" ht="25.5">
      <c r="A67" s="96"/>
      <c r="B67" s="44" t="s">
        <v>373</v>
      </c>
      <c r="E67" s="160"/>
      <c r="F67" s="162"/>
      <c r="G67" s="160"/>
      <c r="H67" s="160"/>
      <c r="I67" s="160"/>
      <c r="J67" s="160"/>
      <c r="K67" s="160"/>
      <c r="L67" s="160"/>
      <c r="M67" s="160"/>
      <c r="N67" s="160"/>
      <c r="O67" s="160"/>
      <c r="P67" s="160"/>
      <c r="Q67" s="160"/>
      <c r="R67" s="160"/>
      <c r="S67" s="160"/>
      <c r="T67" s="160"/>
      <c r="U67" s="160"/>
      <c r="V67" s="160"/>
    </row>
    <row r="68" spans="1:22" s="95" customFormat="1" ht="12.75">
      <c r="A68" s="96">
        <v>1</v>
      </c>
      <c r="B68" s="44" t="s">
        <v>374</v>
      </c>
      <c r="C68" s="95" t="s">
        <v>375</v>
      </c>
      <c r="D68" s="95" t="s">
        <v>376</v>
      </c>
      <c r="E68" s="160">
        <v>8</v>
      </c>
      <c r="F68" s="162" t="s">
        <v>29</v>
      </c>
      <c r="G68" s="163"/>
      <c r="H68" s="163"/>
      <c r="I68" s="28">
        <f t="shared" ref="I68" si="13">ROUND(E68*G68, 0)</f>
        <v>0</v>
      </c>
      <c r="J68" s="28">
        <f t="shared" ref="J68" si="14">ROUND(E68*H68, 0)</f>
        <v>0</v>
      </c>
      <c r="K68" s="160"/>
      <c r="L68" s="160"/>
      <c r="M68" s="160"/>
      <c r="N68" s="160"/>
      <c r="O68" s="160"/>
      <c r="P68" s="160"/>
      <c r="Q68" s="160"/>
      <c r="R68" s="160"/>
      <c r="S68" s="160"/>
      <c r="T68" s="160"/>
      <c r="U68" s="160"/>
      <c r="V68" s="160"/>
    </row>
    <row r="69" spans="1:22" s="95" customFormat="1" ht="12.75">
      <c r="A69" s="96">
        <v>2</v>
      </c>
      <c r="B69" s="44" t="s">
        <v>377</v>
      </c>
      <c r="C69" s="95" t="s">
        <v>375</v>
      </c>
      <c r="D69" s="95" t="s">
        <v>376</v>
      </c>
      <c r="E69" s="160">
        <v>16</v>
      </c>
      <c r="F69" s="162" t="s">
        <v>29</v>
      </c>
      <c r="G69" s="163"/>
      <c r="H69" s="163"/>
      <c r="I69" s="28">
        <f t="shared" ref="I69:I78" si="15">ROUND(E69*G69, 0)</f>
        <v>0</v>
      </c>
      <c r="J69" s="28">
        <f t="shared" ref="J69:J78" si="16">ROUND(E69*H69, 0)</f>
        <v>0</v>
      </c>
      <c r="K69" s="160"/>
      <c r="L69" s="160"/>
      <c r="M69" s="160"/>
      <c r="N69" s="160"/>
      <c r="O69" s="160"/>
      <c r="P69" s="160"/>
      <c r="Q69" s="160"/>
      <c r="R69" s="160"/>
      <c r="S69" s="160"/>
      <c r="T69" s="160"/>
      <c r="U69" s="160"/>
      <c r="V69" s="160"/>
    </row>
    <row r="70" spans="1:22" s="95" customFormat="1" ht="12.75">
      <c r="A70" s="96">
        <v>3</v>
      </c>
      <c r="B70" s="44" t="s">
        <v>378</v>
      </c>
      <c r="C70" s="95" t="s">
        <v>375</v>
      </c>
      <c r="D70" s="95" t="s">
        <v>376</v>
      </c>
      <c r="E70" s="160">
        <v>12</v>
      </c>
      <c r="F70" s="162" t="s">
        <v>29</v>
      </c>
      <c r="G70" s="163"/>
      <c r="H70" s="163"/>
      <c r="I70" s="28">
        <f t="shared" si="15"/>
        <v>0</v>
      </c>
      <c r="J70" s="28">
        <f t="shared" si="16"/>
        <v>0</v>
      </c>
      <c r="K70" s="160"/>
      <c r="L70" s="160"/>
      <c r="M70" s="160"/>
      <c r="N70" s="160"/>
      <c r="O70" s="160"/>
      <c r="P70" s="160"/>
      <c r="Q70" s="160"/>
      <c r="R70" s="160"/>
      <c r="S70" s="160"/>
      <c r="T70" s="160"/>
      <c r="U70" s="160"/>
      <c r="V70" s="160"/>
    </row>
    <row r="71" spans="1:22" s="95" customFormat="1" ht="12.75">
      <c r="A71" s="96">
        <v>4</v>
      </c>
      <c r="B71" s="44" t="s">
        <v>379</v>
      </c>
      <c r="C71" s="95" t="s">
        <v>375</v>
      </c>
      <c r="D71" s="95" t="s">
        <v>376</v>
      </c>
      <c r="E71" s="160">
        <f>15+23</f>
        <v>38</v>
      </c>
      <c r="F71" s="162" t="s">
        <v>29</v>
      </c>
      <c r="G71" s="163"/>
      <c r="H71" s="163"/>
      <c r="I71" s="28">
        <f t="shared" si="15"/>
        <v>0</v>
      </c>
      <c r="J71" s="28">
        <f t="shared" si="16"/>
        <v>0</v>
      </c>
      <c r="K71" s="160"/>
      <c r="L71" s="160"/>
      <c r="M71" s="160"/>
      <c r="N71" s="160"/>
      <c r="O71" s="160"/>
      <c r="P71" s="160"/>
      <c r="Q71" s="160"/>
      <c r="R71" s="160"/>
      <c r="S71" s="160"/>
      <c r="T71" s="160"/>
      <c r="U71" s="160"/>
      <c r="V71" s="160"/>
    </row>
    <row r="72" spans="1:22" s="95" customFormat="1" ht="12.75">
      <c r="A72" s="96">
        <v>4</v>
      </c>
      <c r="B72" s="44" t="s">
        <v>380</v>
      </c>
      <c r="C72" s="95" t="s">
        <v>375</v>
      </c>
      <c r="D72" s="95" t="s">
        <v>376</v>
      </c>
      <c r="E72" s="160">
        <v>6</v>
      </c>
      <c r="F72" s="162" t="s">
        <v>29</v>
      </c>
      <c r="G72" s="163"/>
      <c r="H72" s="163"/>
      <c r="I72" s="28">
        <f t="shared" si="15"/>
        <v>0</v>
      </c>
      <c r="J72" s="28">
        <f t="shared" si="16"/>
        <v>0</v>
      </c>
      <c r="K72" s="160"/>
      <c r="L72" s="160"/>
      <c r="M72" s="160"/>
      <c r="N72" s="160"/>
      <c r="O72" s="160"/>
      <c r="P72" s="160"/>
      <c r="Q72" s="160"/>
      <c r="R72" s="160"/>
      <c r="S72" s="160"/>
      <c r="T72" s="160"/>
      <c r="U72" s="160"/>
      <c r="V72" s="160"/>
    </row>
    <row r="73" spans="1:22" s="95" customFormat="1" ht="12.75">
      <c r="A73" s="96">
        <v>5</v>
      </c>
      <c r="B73" s="44" t="s">
        <v>381</v>
      </c>
      <c r="C73" s="95" t="s">
        <v>375</v>
      </c>
      <c r="D73" s="95" t="s">
        <v>376</v>
      </c>
      <c r="E73" s="160">
        <v>4</v>
      </c>
      <c r="F73" s="162" t="s">
        <v>29</v>
      </c>
      <c r="G73" s="163"/>
      <c r="H73" s="163"/>
      <c r="I73" s="28">
        <f t="shared" si="15"/>
        <v>0</v>
      </c>
      <c r="J73" s="28">
        <f t="shared" si="16"/>
        <v>0</v>
      </c>
      <c r="K73" s="160"/>
      <c r="L73" s="160"/>
      <c r="M73" s="160"/>
      <c r="N73" s="160"/>
      <c r="O73" s="160"/>
      <c r="P73" s="160"/>
      <c r="Q73" s="160"/>
      <c r="R73" s="160"/>
      <c r="S73" s="160"/>
      <c r="T73" s="160"/>
      <c r="U73" s="160"/>
      <c r="V73" s="160"/>
    </row>
    <row r="74" spans="1:22" s="95" customFormat="1" ht="12.75">
      <c r="A74" s="96">
        <v>6</v>
      </c>
      <c r="B74" s="44" t="s">
        <v>382</v>
      </c>
      <c r="C74" s="95" t="s">
        <v>375</v>
      </c>
      <c r="D74" s="95" t="s">
        <v>383</v>
      </c>
      <c r="E74" s="160">
        <v>2</v>
      </c>
      <c r="F74" s="162" t="s">
        <v>29</v>
      </c>
      <c r="G74" s="163"/>
      <c r="H74" s="163"/>
      <c r="I74" s="28">
        <f t="shared" si="15"/>
        <v>0</v>
      </c>
      <c r="J74" s="28">
        <f t="shared" si="16"/>
        <v>0</v>
      </c>
      <c r="K74" s="160"/>
      <c r="L74" s="160"/>
      <c r="M74" s="160"/>
      <c r="N74" s="160"/>
      <c r="O74" s="160"/>
      <c r="P74" s="160"/>
      <c r="Q74" s="160"/>
      <c r="R74" s="160"/>
      <c r="S74" s="160"/>
      <c r="T74" s="160"/>
      <c r="U74" s="160"/>
      <c r="V74" s="160"/>
    </row>
    <row r="75" spans="1:22" s="95" customFormat="1" ht="12.75">
      <c r="A75" s="96">
        <v>7</v>
      </c>
      <c r="B75" s="44" t="s">
        <v>384</v>
      </c>
      <c r="C75" s="95" t="s">
        <v>375</v>
      </c>
      <c r="D75" s="95" t="s">
        <v>385</v>
      </c>
      <c r="E75" s="160">
        <v>6</v>
      </c>
      <c r="F75" s="162" t="s">
        <v>29</v>
      </c>
      <c r="G75" s="163"/>
      <c r="H75" s="163"/>
      <c r="I75" s="28">
        <f t="shared" si="15"/>
        <v>0</v>
      </c>
      <c r="J75" s="28">
        <f t="shared" si="16"/>
        <v>0</v>
      </c>
      <c r="K75" s="160"/>
      <c r="L75" s="160"/>
      <c r="M75" s="160"/>
      <c r="N75" s="160"/>
      <c r="O75" s="160"/>
      <c r="P75" s="160"/>
      <c r="Q75" s="160"/>
      <c r="R75" s="160"/>
      <c r="S75" s="160"/>
      <c r="T75" s="160"/>
      <c r="U75" s="160"/>
      <c r="V75" s="160"/>
    </row>
    <row r="76" spans="1:22" s="95" customFormat="1" ht="12.75">
      <c r="A76" s="96">
        <v>8</v>
      </c>
      <c r="B76" s="44" t="s">
        <v>386</v>
      </c>
      <c r="C76" s="95" t="s">
        <v>375</v>
      </c>
      <c r="D76" s="95" t="s">
        <v>385</v>
      </c>
      <c r="E76" s="160">
        <v>8</v>
      </c>
      <c r="F76" s="162" t="s">
        <v>29</v>
      </c>
      <c r="G76" s="163"/>
      <c r="H76" s="163"/>
      <c r="I76" s="28">
        <f t="shared" si="15"/>
        <v>0</v>
      </c>
      <c r="J76" s="28">
        <f t="shared" si="16"/>
        <v>0</v>
      </c>
      <c r="K76" s="160"/>
      <c r="L76" s="160"/>
      <c r="M76" s="160"/>
      <c r="N76" s="160"/>
      <c r="O76" s="160"/>
      <c r="P76" s="160"/>
      <c r="Q76" s="160"/>
      <c r="R76" s="160"/>
      <c r="S76" s="160"/>
      <c r="T76" s="160"/>
      <c r="U76" s="160"/>
      <c r="V76" s="160"/>
    </row>
    <row r="77" spans="1:22" s="95" customFormat="1" ht="12.75">
      <c r="A77" s="96">
        <v>9</v>
      </c>
      <c r="B77" s="44" t="s">
        <v>387</v>
      </c>
      <c r="C77" s="95" t="s">
        <v>388</v>
      </c>
      <c r="D77" s="95" t="s">
        <v>389</v>
      </c>
      <c r="E77" s="160">
        <v>6</v>
      </c>
      <c r="F77" s="162" t="s">
        <v>29</v>
      </c>
      <c r="G77" s="163"/>
      <c r="H77" s="163"/>
      <c r="I77" s="28">
        <f t="shared" si="15"/>
        <v>0</v>
      </c>
      <c r="J77" s="28">
        <f t="shared" si="16"/>
        <v>0</v>
      </c>
      <c r="K77" s="160"/>
      <c r="L77" s="160"/>
      <c r="M77" s="160"/>
      <c r="N77" s="160"/>
      <c r="O77" s="160"/>
      <c r="P77" s="160"/>
      <c r="Q77" s="160"/>
      <c r="R77" s="160"/>
      <c r="S77" s="160"/>
      <c r="T77" s="160"/>
      <c r="U77" s="160"/>
      <c r="V77" s="160"/>
    </row>
    <row r="78" spans="1:22" s="95" customFormat="1" ht="12.75">
      <c r="A78" s="96">
        <v>9</v>
      </c>
      <c r="B78" s="44" t="s">
        <v>390</v>
      </c>
      <c r="C78" s="95" t="s">
        <v>325</v>
      </c>
      <c r="D78" s="95" t="s">
        <v>325</v>
      </c>
      <c r="E78" s="160">
        <v>2</v>
      </c>
      <c r="F78" s="162" t="s">
        <v>371</v>
      </c>
      <c r="G78" s="163"/>
      <c r="H78" s="163"/>
      <c r="I78" s="28">
        <f t="shared" si="15"/>
        <v>0</v>
      </c>
      <c r="J78" s="28">
        <f t="shared" si="16"/>
        <v>0</v>
      </c>
      <c r="K78" s="160"/>
      <c r="L78" s="160"/>
      <c r="M78" s="160"/>
      <c r="N78" s="160"/>
      <c r="O78" s="160"/>
      <c r="P78" s="160"/>
      <c r="Q78" s="160"/>
      <c r="R78" s="160"/>
      <c r="S78" s="160"/>
      <c r="T78" s="160"/>
      <c r="U78" s="160"/>
      <c r="V78" s="160"/>
    </row>
    <row r="79" spans="1:22" s="95" customFormat="1" ht="12.75">
      <c r="A79" s="96"/>
      <c r="B79" s="146" t="s">
        <v>18</v>
      </c>
      <c r="E79" s="160"/>
      <c r="F79" s="162"/>
      <c r="G79" s="160"/>
      <c r="H79" s="160"/>
      <c r="I79" s="61">
        <f>SUM(I68:I78)</f>
        <v>0</v>
      </c>
      <c r="J79" s="61">
        <f t="shared" ref="J79" si="17">SUM(J68:J78)</f>
        <v>0</v>
      </c>
      <c r="K79" s="160"/>
      <c r="L79" s="160"/>
      <c r="M79" s="160"/>
      <c r="N79" s="160"/>
      <c r="O79" s="160"/>
      <c r="P79" s="160"/>
      <c r="Q79" s="160"/>
      <c r="R79" s="160"/>
      <c r="S79" s="160"/>
      <c r="T79" s="160"/>
      <c r="U79" s="160"/>
      <c r="V79" s="160"/>
    </row>
    <row r="80" spans="1:22" s="95" customFormat="1" ht="12.75">
      <c r="A80" s="96"/>
      <c r="B80" s="147"/>
      <c r="E80" s="160"/>
      <c r="F80" s="162"/>
      <c r="G80" s="160"/>
      <c r="H80" s="160"/>
      <c r="I80" s="164"/>
      <c r="J80" s="164"/>
      <c r="K80" s="160"/>
      <c r="L80" s="160"/>
      <c r="M80" s="160"/>
      <c r="N80" s="160"/>
      <c r="O80" s="160"/>
      <c r="P80" s="160"/>
      <c r="Q80" s="160"/>
      <c r="R80" s="160"/>
      <c r="S80" s="160"/>
      <c r="T80" s="160"/>
      <c r="U80" s="160"/>
      <c r="V80" s="160"/>
    </row>
    <row r="81" spans="1:22" s="95" customFormat="1" ht="12.75">
      <c r="A81" s="122" t="s">
        <v>391</v>
      </c>
      <c r="B81" s="122"/>
      <c r="C81" s="122"/>
      <c r="D81" s="122"/>
      <c r="E81" s="122"/>
      <c r="F81" s="122"/>
      <c r="G81" s="122"/>
      <c r="H81" s="122"/>
      <c r="I81" s="122"/>
      <c r="J81" s="122"/>
      <c r="K81" s="160"/>
      <c r="L81" s="160"/>
      <c r="M81" s="160"/>
      <c r="N81" s="160"/>
      <c r="O81" s="160"/>
      <c r="P81" s="160"/>
      <c r="Q81" s="160"/>
      <c r="R81" s="160"/>
      <c r="S81" s="160"/>
      <c r="T81" s="160"/>
      <c r="U81" s="160"/>
      <c r="V81" s="160"/>
    </row>
    <row r="82" spans="1:22" s="95" customFormat="1" ht="12.75">
      <c r="A82" s="96">
        <v>1</v>
      </c>
      <c r="B82" s="44" t="s">
        <v>392</v>
      </c>
      <c r="C82" s="95" t="s">
        <v>325</v>
      </c>
      <c r="D82" s="95" t="s">
        <v>325</v>
      </c>
      <c r="E82" s="160">
        <v>1</v>
      </c>
      <c r="F82" s="162" t="s">
        <v>371</v>
      </c>
      <c r="G82" s="163"/>
      <c r="H82" s="163"/>
      <c r="I82" s="28">
        <f>ROUND(E82*G82, 0)</f>
        <v>0</v>
      </c>
      <c r="J82" s="28">
        <f t="shared" ref="J82" si="18">ROUND(E82*H82, 0)</f>
        <v>0</v>
      </c>
      <c r="K82" s="160"/>
      <c r="L82" s="160"/>
      <c r="M82" s="160"/>
      <c r="N82" s="160"/>
      <c r="O82" s="160"/>
      <c r="P82" s="160"/>
      <c r="Q82" s="160"/>
      <c r="R82" s="160"/>
      <c r="S82" s="160"/>
      <c r="T82" s="160"/>
      <c r="U82" s="160"/>
      <c r="V82" s="160"/>
    </row>
    <row r="83" spans="1:22" s="95" customFormat="1" ht="25.5">
      <c r="A83" s="96">
        <v>2</v>
      </c>
      <c r="B83" s="44" t="s">
        <v>393</v>
      </c>
      <c r="C83" s="95" t="s">
        <v>325</v>
      </c>
      <c r="D83" s="95" t="s">
        <v>325</v>
      </c>
      <c r="E83" s="160">
        <v>1</v>
      </c>
      <c r="F83" s="162" t="s">
        <v>371</v>
      </c>
      <c r="G83" s="163"/>
      <c r="H83" s="163"/>
      <c r="I83" s="28">
        <f t="shared" ref="I83:I101" si="19">ROUND(E83*G83, 0)</f>
        <v>0</v>
      </c>
      <c r="J83" s="28">
        <f t="shared" ref="J83:J101" si="20">ROUND(E83*H83, 0)</f>
        <v>0</v>
      </c>
      <c r="K83" s="160"/>
      <c r="L83" s="160"/>
      <c r="M83" s="160"/>
      <c r="N83" s="160"/>
      <c r="O83" s="160"/>
      <c r="P83" s="160"/>
      <c r="Q83" s="160"/>
      <c r="R83" s="160"/>
      <c r="S83" s="160"/>
      <c r="T83" s="160"/>
      <c r="U83" s="160"/>
      <c r="V83" s="160"/>
    </row>
    <row r="84" spans="1:22" s="95" customFormat="1" ht="25.5">
      <c r="A84" s="96">
        <v>3</v>
      </c>
      <c r="B84" s="44" t="s">
        <v>394</v>
      </c>
      <c r="C84" s="95" t="s">
        <v>325</v>
      </c>
      <c r="D84" s="95" t="s">
        <v>325</v>
      </c>
      <c r="E84" s="160">
        <v>1</v>
      </c>
      <c r="F84" s="162" t="s">
        <v>371</v>
      </c>
      <c r="G84" s="163"/>
      <c r="H84" s="163"/>
      <c r="I84" s="28">
        <f t="shared" si="19"/>
        <v>0</v>
      </c>
      <c r="J84" s="28">
        <f t="shared" si="20"/>
        <v>0</v>
      </c>
      <c r="K84" s="160"/>
      <c r="L84" s="160"/>
      <c r="M84" s="160"/>
      <c r="N84" s="160"/>
      <c r="O84" s="160"/>
      <c r="P84" s="160"/>
      <c r="Q84" s="160"/>
      <c r="R84" s="160"/>
      <c r="S84" s="160"/>
      <c r="T84" s="160"/>
      <c r="U84" s="160"/>
      <c r="V84" s="160"/>
    </row>
    <row r="85" spans="1:22" s="95" customFormat="1" ht="12.75">
      <c r="A85" s="96">
        <v>4</v>
      </c>
      <c r="B85" s="44" t="s">
        <v>395</v>
      </c>
      <c r="C85" s="95" t="s">
        <v>325</v>
      </c>
      <c r="D85" s="95" t="s">
        <v>325</v>
      </c>
      <c r="E85" s="160">
        <v>1</v>
      </c>
      <c r="F85" s="162" t="s">
        <v>371</v>
      </c>
      <c r="G85" s="163"/>
      <c r="H85" s="163"/>
      <c r="I85" s="28">
        <f t="shared" si="19"/>
        <v>0</v>
      </c>
      <c r="J85" s="28">
        <f t="shared" si="20"/>
        <v>0</v>
      </c>
      <c r="K85" s="160"/>
      <c r="L85" s="160"/>
      <c r="M85" s="160"/>
      <c r="N85" s="160"/>
      <c r="O85" s="160"/>
      <c r="P85" s="160"/>
      <c r="Q85" s="160"/>
      <c r="R85" s="160"/>
      <c r="S85" s="160"/>
      <c r="T85" s="160"/>
      <c r="U85" s="160"/>
      <c r="V85" s="160"/>
    </row>
    <row r="86" spans="1:22" s="95" customFormat="1" ht="25.5">
      <c r="A86" s="96">
        <v>5</v>
      </c>
      <c r="B86" s="44" t="s">
        <v>396</v>
      </c>
      <c r="C86" s="95" t="s">
        <v>325</v>
      </c>
      <c r="D86" s="95" t="s">
        <v>325</v>
      </c>
      <c r="E86" s="160">
        <v>1</v>
      </c>
      <c r="F86" s="162" t="s">
        <v>371</v>
      </c>
      <c r="G86" s="163"/>
      <c r="H86" s="163"/>
      <c r="I86" s="28">
        <f t="shared" si="19"/>
        <v>0</v>
      </c>
      <c r="J86" s="28">
        <f t="shared" si="20"/>
        <v>0</v>
      </c>
      <c r="K86" s="160"/>
      <c r="L86" s="160"/>
      <c r="M86" s="160"/>
      <c r="N86" s="160"/>
      <c r="O86" s="160"/>
      <c r="P86" s="160"/>
      <c r="Q86" s="160"/>
      <c r="R86" s="160"/>
      <c r="S86" s="160"/>
      <c r="T86" s="160"/>
      <c r="U86" s="160"/>
      <c r="V86" s="160"/>
    </row>
    <row r="87" spans="1:22" s="95" customFormat="1" ht="12.75">
      <c r="A87" s="96">
        <v>6</v>
      </c>
      <c r="B87" s="44" t="s">
        <v>397</v>
      </c>
      <c r="C87" s="95" t="s">
        <v>325</v>
      </c>
      <c r="D87" s="95" t="s">
        <v>325</v>
      </c>
      <c r="E87" s="160">
        <v>1</v>
      </c>
      <c r="F87" s="162" t="s">
        <v>371</v>
      </c>
      <c r="G87" s="163"/>
      <c r="H87" s="163"/>
      <c r="I87" s="28">
        <f t="shared" si="19"/>
        <v>0</v>
      </c>
      <c r="J87" s="28">
        <f t="shared" si="20"/>
        <v>0</v>
      </c>
      <c r="K87" s="160"/>
      <c r="L87" s="160"/>
      <c r="M87" s="160"/>
      <c r="N87" s="160"/>
      <c r="O87" s="160"/>
      <c r="P87" s="160"/>
      <c r="Q87" s="160"/>
      <c r="R87" s="160"/>
      <c r="S87" s="160"/>
      <c r="T87" s="160"/>
      <c r="U87" s="160"/>
      <c r="V87" s="160"/>
    </row>
    <row r="88" spans="1:22" s="95" customFormat="1" ht="12.75">
      <c r="A88" s="96">
        <v>7</v>
      </c>
      <c r="B88" s="44" t="s">
        <v>398</v>
      </c>
      <c r="C88" s="95" t="s">
        <v>325</v>
      </c>
      <c r="D88" s="95" t="s">
        <v>325</v>
      </c>
      <c r="E88" s="160">
        <v>1</v>
      </c>
      <c r="F88" s="162" t="s">
        <v>371</v>
      </c>
      <c r="G88" s="163"/>
      <c r="H88" s="163"/>
      <c r="I88" s="28">
        <f t="shared" si="19"/>
        <v>0</v>
      </c>
      <c r="J88" s="28">
        <f t="shared" si="20"/>
        <v>0</v>
      </c>
      <c r="K88" s="160"/>
      <c r="L88" s="160"/>
      <c r="M88" s="160"/>
      <c r="N88" s="160"/>
      <c r="O88" s="160"/>
      <c r="P88" s="160"/>
      <c r="Q88" s="160"/>
      <c r="R88" s="160"/>
      <c r="S88" s="160"/>
      <c r="T88" s="160"/>
      <c r="U88" s="160"/>
      <c r="V88" s="160"/>
    </row>
    <row r="89" spans="1:22" s="95" customFormat="1" ht="12.75">
      <c r="A89" s="96">
        <v>8</v>
      </c>
      <c r="B89" s="44" t="s">
        <v>399</v>
      </c>
      <c r="C89" s="95" t="s">
        <v>325</v>
      </c>
      <c r="D89" s="95" t="s">
        <v>325</v>
      </c>
      <c r="E89" s="160">
        <v>1</v>
      </c>
      <c r="F89" s="162" t="s">
        <v>371</v>
      </c>
      <c r="G89" s="163"/>
      <c r="H89" s="163"/>
      <c r="I89" s="28">
        <f t="shared" si="19"/>
        <v>0</v>
      </c>
      <c r="J89" s="28">
        <f t="shared" si="20"/>
        <v>0</v>
      </c>
      <c r="K89" s="160"/>
      <c r="L89" s="160"/>
      <c r="M89" s="160"/>
      <c r="N89" s="160"/>
      <c r="O89" s="160"/>
      <c r="P89" s="160"/>
      <c r="Q89" s="160"/>
      <c r="R89" s="160"/>
      <c r="S89" s="160"/>
      <c r="T89" s="160"/>
      <c r="U89" s="160"/>
      <c r="V89" s="160"/>
    </row>
    <row r="90" spans="1:22" s="95" customFormat="1" ht="12.75">
      <c r="A90" s="96">
        <v>9</v>
      </c>
      <c r="B90" s="44" t="s">
        <v>400</v>
      </c>
      <c r="C90" s="95" t="s">
        <v>325</v>
      </c>
      <c r="D90" s="95" t="s">
        <v>325</v>
      </c>
      <c r="E90" s="160">
        <v>1</v>
      </c>
      <c r="F90" s="162" t="s">
        <v>371</v>
      </c>
      <c r="G90" s="163"/>
      <c r="H90" s="163"/>
      <c r="I90" s="28">
        <f t="shared" si="19"/>
        <v>0</v>
      </c>
      <c r="J90" s="28">
        <f t="shared" si="20"/>
        <v>0</v>
      </c>
      <c r="K90" s="160"/>
      <c r="L90" s="160"/>
      <c r="M90" s="160"/>
      <c r="N90" s="160"/>
      <c r="O90" s="160"/>
      <c r="P90" s="160"/>
      <c r="Q90" s="160"/>
      <c r="R90" s="160"/>
      <c r="S90" s="160"/>
      <c r="T90" s="160"/>
      <c r="U90" s="160"/>
      <c r="V90" s="160"/>
    </row>
    <row r="91" spans="1:22" s="95" customFormat="1" ht="12.75">
      <c r="A91" s="96">
        <v>10</v>
      </c>
      <c r="B91" s="44" t="s">
        <v>401</v>
      </c>
      <c r="C91" s="95" t="s">
        <v>325</v>
      </c>
      <c r="D91" s="95" t="s">
        <v>325</v>
      </c>
      <c r="E91" s="160">
        <v>1</v>
      </c>
      <c r="F91" s="162" t="s">
        <v>371</v>
      </c>
      <c r="G91" s="163"/>
      <c r="H91" s="163"/>
      <c r="I91" s="28">
        <f t="shared" si="19"/>
        <v>0</v>
      </c>
      <c r="J91" s="28">
        <f t="shared" si="20"/>
        <v>0</v>
      </c>
      <c r="K91" s="160"/>
      <c r="L91" s="160"/>
      <c r="M91" s="160"/>
      <c r="N91" s="160"/>
      <c r="O91" s="160"/>
      <c r="P91" s="160"/>
      <c r="Q91" s="160"/>
      <c r="R91" s="160"/>
      <c r="S91" s="160"/>
      <c r="T91" s="160"/>
      <c r="U91" s="160"/>
      <c r="V91" s="160"/>
    </row>
    <row r="92" spans="1:22" s="95" customFormat="1" ht="12.75">
      <c r="A92" s="96">
        <v>11</v>
      </c>
      <c r="B92" s="44" t="s">
        <v>402</v>
      </c>
      <c r="C92" s="95" t="s">
        <v>325</v>
      </c>
      <c r="D92" s="95" t="s">
        <v>325</v>
      </c>
      <c r="E92" s="160">
        <v>10</v>
      </c>
      <c r="F92" s="162" t="s">
        <v>29</v>
      </c>
      <c r="G92" s="163"/>
      <c r="H92" s="163"/>
      <c r="I92" s="28">
        <f t="shared" si="19"/>
        <v>0</v>
      </c>
      <c r="J92" s="28">
        <f t="shared" si="20"/>
        <v>0</v>
      </c>
      <c r="K92" s="160"/>
      <c r="L92" s="160"/>
      <c r="M92" s="160"/>
      <c r="N92" s="160"/>
      <c r="O92" s="160"/>
      <c r="P92" s="160"/>
      <c r="Q92" s="160"/>
      <c r="R92" s="160"/>
      <c r="S92" s="160"/>
      <c r="T92" s="160"/>
      <c r="U92" s="160"/>
      <c r="V92" s="160"/>
    </row>
    <row r="93" spans="1:22" s="95" customFormat="1" ht="12.75">
      <c r="A93" s="96">
        <v>12</v>
      </c>
      <c r="B93" s="44" t="s">
        <v>403</v>
      </c>
      <c r="C93" s="95" t="s">
        <v>325</v>
      </c>
      <c r="D93" s="95" t="s">
        <v>325</v>
      </c>
      <c r="E93" s="160">
        <v>1</v>
      </c>
      <c r="F93" s="162" t="s">
        <v>371</v>
      </c>
      <c r="G93" s="163"/>
      <c r="H93" s="163"/>
      <c r="I93" s="28">
        <f t="shared" si="19"/>
        <v>0</v>
      </c>
      <c r="J93" s="28">
        <f t="shared" si="20"/>
        <v>0</v>
      </c>
      <c r="K93" s="160"/>
      <c r="L93" s="160"/>
      <c r="M93" s="160"/>
      <c r="N93" s="160"/>
      <c r="O93" s="160"/>
      <c r="P93" s="160"/>
      <c r="Q93" s="160"/>
      <c r="R93" s="160"/>
      <c r="S93" s="160"/>
      <c r="T93" s="160"/>
      <c r="U93" s="160"/>
      <c r="V93" s="160"/>
    </row>
    <row r="94" spans="1:22" s="95" customFormat="1" ht="12.75">
      <c r="A94" s="96">
        <v>13</v>
      </c>
      <c r="B94" s="44" t="s">
        <v>404</v>
      </c>
      <c r="C94" s="95" t="s">
        <v>325</v>
      </c>
      <c r="D94" s="95" t="s">
        <v>325</v>
      </c>
      <c r="E94" s="160">
        <v>1</v>
      </c>
      <c r="F94" s="162" t="s">
        <v>371</v>
      </c>
      <c r="G94" s="163"/>
      <c r="H94" s="163"/>
      <c r="I94" s="28">
        <f t="shared" si="19"/>
        <v>0</v>
      </c>
      <c r="J94" s="28">
        <f t="shared" si="20"/>
        <v>0</v>
      </c>
      <c r="K94" s="160"/>
      <c r="L94" s="160"/>
      <c r="M94" s="160"/>
      <c r="N94" s="160"/>
      <c r="O94" s="160"/>
      <c r="P94" s="160"/>
      <c r="Q94" s="160"/>
      <c r="R94" s="160"/>
      <c r="S94" s="160"/>
      <c r="T94" s="160"/>
      <c r="U94" s="160"/>
      <c r="V94" s="160"/>
    </row>
    <row r="95" spans="1:22" s="95" customFormat="1" ht="12.75">
      <c r="A95" s="96">
        <v>14</v>
      </c>
      <c r="B95" s="44" t="s">
        <v>405</v>
      </c>
      <c r="C95" s="95" t="s">
        <v>325</v>
      </c>
      <c r="D95" s="95" t="s">
        <v>325</v>
      </c>
      <c r="E95" s="160">
        <v>1</v>
      </c>
      <c r="F95" s="162" t="s">
        <v>371</v>
      </c>
      <c r="G95" s="163"/>
      <c r="H95" s="163"/>
      <c r="I95" s="28">
        <f t="shared" si="19"/>
        <v>0</v>
      </c>
      <c r="J95" s="28">
        <f t="shared" si="20"/>
        <v>0</v>
      </c>
      <c r="K95" s="160"/>
      <c r="L95" s="160"/>
      <c r="M95" s="160"/>
      <c r="N95" s="160"/>
      <c r="O95" s="160"/>
      <c r="P95" s="160"/>
      <c r="Q95" s="160"/>
      <c r="R95" s="160"/>
      <c r="S95" s="160"/>
      <c r="T95" s="160"/>
      <c r="U95" s="160"/>
      <c r="V95" s="160"/>
    </row>
    <row r="96" spans="1:22" s="95" customFormat="1" ht="12.75">
      <c r="A96" s="96">
        <v>15</v>
      </c>
      <c r="B96" s="44" t="s">
        <v>406</v>
      </c>
      <c r="C96" s="95" t="s">
        <v>325</v>
      </c>
      <c r="D96" s="95" t="s">
        <v>325</v>
      </c>
      <c r="E96" s="160">
        <v>1</v>
      </c>
      <c r="F96" s="162" t="s">
        <v>371</v>
      </c>
      <c r="G96" s="163"/>
      <c r="H96" s="163"/>
      <c r="I96" s="28">
        <f t="shared" si="19"/>
        <v>0</v>
      </c>
      <c r="J96" s="28">
        <f t="shared" si="20"/>
        <v>0</v>
      </c>
      <c r="K96" s="160"/>
      <c r="L96" s="160"/>
      <c r="M96" s="160"/>
      <c r="N96" s="160"/>
      <c r="O96" s="160"/>
      <c r="P96" s="160"/>
      <c r="Q96" s="160"/>
      <c r="R96" s="160"/>
      <c r="S96" s="160"/>
      <c r="T96" s="160"/>
      <c r="U96" s="160"/>
      <c r="V96" s="160"/>
    </row>
    <row r="97" spans="1:22" s="95" customFormat="1" ht="12.75">
      <c r="A97" s="96">
        <v>16</v>
      </c>
      <c r="B97" s="44" t="s">
        <v>407</v>
      </c>
      <c r="C97" s="95" t="s">
        <v>325</v>
      </c>
      <c r="D97" s="95" t="s">
        <v>325</v>
      </c>
      <c r="E97" s="160">
        <v>1</v>
      </c>
      <c r="F97" s="162" t="s">
        <v>371</v>
      </c>
      <c r="G97" s="163"/>
      <c r="H97" s="163"/>
      <c r="I97" s="28">
        <f t="shared" si="19"/>
        <v>0</v>
      </c>
      <c r="J97" s="28">
        <f t="shared" si="20"/>
        <v>0</v>
      </c>
      <c r="K97" s="160"/>
      <c r="L97" s="160"/>
      <c r="M97" s="160"/>
      <c r="N97" s="160"/>
      <c r="O97" s="160"/>
      <c r="P97" s="160"/>
      <c r="Q97" s="160"/>
      <c r="R97" s="160"/>
      <c r="S97" s="160"/>
      <c r="T97" s="160"/>
      <c r="U97" s="160"/>
      <c r="V97" s="160"/>
    </row>
    <row r="98" spans="1:22" s="95" customFormat="1" ht="12.75">
      <c r="A98" s="96">
        <v>17</v>
      </c>
      <c r="B98" s="44" t="s">
        <v>408</v>
      </c>
      <c r="C98" s="95" t="s">
        <v>325</v>
      </c>
      <c r="D98" s="95" t="s">
        <v>325</v>
      </c>
      <c r="E98" s="160">
        <v>1</v>
      </c>
      <c r="F98" s="162" t="s">
        <v>371</v>
      </c>
      <c r="G98" s="163"/>
      <c r="H98" s="163"/>
      <c r="I98" s="28">
        <f t="shared" si="19"/>
        <v>0</v>
      </c>
      <c r="J98" s="28">
        <f t="shared" si="20"/>
        <v>0</v>
      </c>
      <c r="K98" s="160"/>
      <c r="L98" s="160"/>
      <c r="M98" s="160"/>
      <c r="N98" s="160"/>
      <c r="O98" s="160"/>
      <c r="P98" s="160"/>
      <c r="Q98" s="160"/>
      <c r="R98" s="160"/>
      <c r="S98" s="160"/>
      <c r="T98" s="160"/>
      <c r="U98" s="160"/>
      <c r="V98" s="160"/>
    </row>
    <row r="99" spans="1:22" s="95" customFormat="1" ht="12.75">
      <c r="A99" s="96">
        <v>18</v>
      </c>
      <c r="B99" s="44" t="s">
        <v>409</v>
      </c>
      <c r="E99" s="160">
        <v>1</v>
      </c>
      <c r="F99" s="162" t="s">
        <v>371</v>
      </c>
      <c r="G99" s="163"/>
      <c r="H99" s="163"/>
      <c r="I99" s="28">
        <f t="shared" si="19"/>
        <v>0</v>
      </c>
      <c r="J99" s="28">
        <f t="shared" si="20"/>
        <v>0</v>
      </c>
      <c r="K99" s="160"/>
      <c r="L99" s="160"/>
      <c r="M99" s="160"/>
      <c r="N99" s="160"/>
      <c r="O99" s="160"/>
      <c r="P99" s="160"/>
      <c r="Q99" s="160"/>
      <c r="R99" s="160"/>
      <c r="S99" s="160"/>
      <c r="T99" s="160"/>
      <c r="U99" s="160"/>
      <c r="V99" s="160"/>
    </row>
    <row r="100" spans="1:22" s="95" customFormat="1" ht="12.75">
      <c r="A100" s="96">
        <v>19</v>
      </c>
      <c r="B100" s="44" t="s">
        <v>410</v>
      </c>
      <c r="E100" s="160">
        <v>1</v>
      </c>
      <c r="F100" s="162" t="s">
        <v>371</v>
      </c>
      <c r="G100" s="163"/>
      <c r="H100" s="163"/>
      <c r="I100" s="28">
        <f t="shared" si="19"/>
        <v>0</v>
      </c>
      <c r="J100" s="28">
        <f t="shared" si="20"/>
        <v>0</v>
      </c>
      <c r="K100" s="160"/>
      <c r="L100" s="160"/>
      <c r="M100" s="160"/>
      <c r="N100" s="160"/>
      <c r="O100" s="160"/>
      <c r="P100" s="160"/>
      <c r="Q100" s="160"/>
      <c r="R100" s="160"/>
      <c r="S100" s="160"/>
      <c r="T100" s="160"/>
      <c r="U100" s="160"/>
      <c r="V100" s="160"/>
    </row>
    <row r="101" spans="1:22" s="95" customFormat="1" ht="12.75">
      <c r="A101" s="96">
        <v>20</v>
      </c>
      <c r="B101" s="44" t="s">
        <v>411</v>
      </c>
      <c r="E101" s="160">
        <v>1</v>
      </c>
      <c r="F101" s="162" t="s">
        <v>371</v>
      </c>
      <c r="G101" s="163"/>
      <c r="H101" s="163"/>
      <c r="I101" s="28">
        <f t="shared" si="19"/>
        <v>0</v>
      </c>
      <c r="J101" s="28">
        <f t="shared" si="20"/>
        <v>0</v>
      </c>
      <c r="K101" s="160"/>
      <c r="L101" s="160"/>
      <c r="M101" s="160"/>
      <c r="N101" s="160"/>
      <c r="O101" s="160"/>
      <c r="P101" s="160"/>
      <c r="Q101" s="160"/>
      <c r="R101" s="160"/>
      <c r="S101" s="160"/>
      <c r="T101" s="160"/>
      <c r="U101" s="160"/>
      <c r="V101" s="160"/>
    </row>
    <row r="102" spans="1:22" s="95" customFormat="1" ht="12.75">
      <c r="A102" s="96"/>
      <c r="B102" s="146" t="s">
        <v>18</v>
      </c>
      <c r="E102" s="160"/>
      <c r="F102" s="162"/>
      <c r="G102" s="160"/>
      <c r="H102" s="160"/>
      <c r="I102" s="61">
        <f>SUM(I82:I101)</f>
        <v>0</v>
      </c>
      <c r="J102" s="61">
        <f>SUM(J82:J101)</f>
        <v>0</v>
      </c>
      <c r="K102" s="160"/>
      <c r="L102" s="160"/>
      <c r="M102" s="160"/>
      <c r="N102" s="160"/>
      <c r="O102" s="160"/>
      <c r="P102" s="160"/>
      <c r="Q102" s="160"/>
      <c r="R102" s="160"/>
      <c r="S102" s="160"/>
      <c r="T102" s="160"/>
      <c r="U102" s="160"/>
      <c r="V102" s="160"/>
    </row>
    <row r="103" spans="1:22" s="95" customFormat="1" ht="12.75">
      <c r="A103" s="96"/>
      <c r="B103" s="147"/>
      <c r="E103" s="160"/>
      <c r="F103" s="162"/>
      <c r="G103" s="160"/>
      <c r="H103" s="160"/>
      <c r="I103" s="164"/>
      <c r="J103" s="164"/>
      <c r="K103" s="160"/>
      <c r="L103" s="160"/>
      <c r="M103" s="160"/>
      <c r="N103" s="160"/>
      <c r="O103" s="160"/>
      <c r="P103" s="160"/>
      <c r="Q103" s="160"/>
      <c r="R103" s="160"/>
      <c r="S103" s="160"/>
      <c r="T103" s="160"/>
      <c r="U103" s="160"/>
      <c r="V103" s="160"/>
    </row>
    <row r="104" spans="1:22" s="95" customFormat="1" ht="12.75">
      <c r="A104" s="122" t="s">
        <v>412</v>
      </c>
      <c r="B104" s="122"/>
      <c r="C104" s="122"/>
      <c r="D104" s="122"/>
      <c r="E104" s="122"/>
      <c r="F104" s="122"/>
      <c r="G104" s="122"/>
      <c r="H104" s="122"/>
      <c r="I104" s="122"/>
      <c r="J104" s="122"/>
      <c r="K104" s="160"/>
      <c r="L104" s="160"/>
      <c r="M104" s="160"/>
      <c r="N104" s="160"/>
      <c r="O104" s="160"/>
      <c r="P104" s="160"/>
      <c r="Q104" s="160"/>
      <c r="R104" s="160"/>
      <c r="S104" s="160"/>
      <c r="T104" s="160"/>
      <c r="U104" s="160"/>
      <c r="V104" s="160"/>
    </row>
    <row r="105" spans="1:22" s="95" customFormat="1" ht="12.75">
      <c r="A105" s="96">
        <v>1</v>
      </c>
      <c r="B105" s="44" t="s">
        <v>413</v>
      </c>
      <c r="E105" s="160">
        <v>4</v>
      </c>
      <c r="F105" s="162" t="s">
        <v>29</v>
      </c>
      <c r="G105" s="163"/>
      <c r="H105" s="163"/>
      <c r="I105" s="28">
        <f>ROUND(E105*G105, 0)</f>
        <v>0</v>
      </c>
      <c r="J105" s="28">
        <f>ROUND(E105*H105, 0)</f>
        <v>0</v>
      </c>
      <c r="K105" s="160"/>
      <c r="L105" s="160"/>
      <c r="M105" s="160"/>
      <c r="N105" s="160"/>
      <c r="O105" s="160"/>
      <c r="P105" s="160"/>
      <c r="Q105" s="160"/>
      <c r="R105" s="160"/>
      <c r="S105" s="160"/>
      <c r="T105" s="160"/>
      <c r="U105" s="160"/>
      <c r="V105" s="160"/>
    </row>
    <row r="106" spans="1:22" s="95" customFormat="1" ht="25.5">
      <c r="A106" s="96">
        <v>2</v>
      </c>
      <c r="B106" s="44" t="s">
        <v>414</v>
      </c>
      <c r="C106" s="95" t="s">
        <v>325</v>
      </c>
      <c r="D106" s="95" t="s">
        <v>325</v>
      </c>
      <c r="E106" s="160">
        <v>4</v>
      </c>
      <c r="F106" s="162" t="s">
        <v>371</v>
      </c>
      <c r="G106" s="163"/>
      <c r="H106" s="163"/>
      <c r="I106" s="28">
        <f t="shared" ref="I106:I115" si="21">ROUND(E106*G106, 0)</f>
        <v>0</v>
      </c>
      <c r="J106" s="28">
        <f t="shared" ref="J106:J115" si="22">ROUND(E106*H106, 0)</f>
        <v>0</v>
      </c>
      <c r="K106" s="160"/>
      <c r="L106" s="160"/>
      <c r="M106" s="160"/>
      <c r="N106" s="160"/>
      <c r="O106" s="160"/>
      <c r="P106" s="160"/>
      <c r="Q106" s="160"/>
      <c r="R106" s="160"/>
      <c r="S106" s="160"/>
      <c r="T106" s="160"/>
      <c r="U106" s="160"/>
      <c r="V106" s="160"/>
    </row>
    <row r="107" spans="1:22" s="95" customFormat="1" ht="12.75">
      <c r="A107" s="96">
        <v>3</v>
      </c>
      <c r="B107" s="44" t="s">
        <v>415</v>
      </c>
      <c r="C107" s="95" t="s">
        <v>416</v>
      </c>
      <c r="D107" s="95" t="s">
        <v>417</v>
      </c>
      <c r="E107" s="160">
        <v>8</v>
      </c>
      <c r="F107" s="162" t="s">
        <v>29</v>
      </c>
      <c r="G107" s="163"/>
      <c r="H107" s="163"/>
      <c r="I107" s="28">
        <f t="shared" si="21"/>
        <v>0</v>
      </c>
      <c r="J107" s="28">
        <f t="shared" si="22"/>
        <v>0</v>
      </c>
      <c r="K107" s="160"/>
      <c r="L107" s="160"/>
      <c r="M107" s="160"/>
      <c r="N107" s="160"/>
      <c r="O107" s="160"/>
      <c r="P107" s="160"/>
      <c r="Q107" s="160"/>
      <c r="R107" s="160"/>
      <c r="S107" s="160"/>
      <c r="T107" s="160"/>
      <c r="U107" s="160"/>
      <c r="V107" s="160"/>
    </row>
    <row r="108" spans="1:22" s="95" customFormat="1" ht="12.75">
      <c r="A108" s="96">
        <v>4</v>
      </c>
      <c r="B108" s="44" t="s">
        <v>418</v>
      </c>
      <c r="E108" s="160">
        <v>283</v>
      </c>
      <c r="F108" s="162" t="s">
        <v>111</v>
      </c>
      <c r="G108" s="163"/>
      <c r="H108" s="163"/>
      <c r="I108" s="28">
        <f t="shared" si="21"/>
        <v>0</v>
      </c>
      <c r="J108" s="28">
        <f t="shared" si="22"/>
        <v>0</v>
      </c>
      <c r="K108" s="160"/>
      <c r="L108" s="160"/>
      <c r="M108" s="160"/>
      <c r="N108" s="160"/>
      <c r="O108" s="160"/>
      <c r="P108" s="160"/>
      <c r="Q108" s="160"/>
      <c r="R108" s="160"/>
      <c r="S108" s="160"/>
      <c r="T108" s="160"/>
      <c r="U108" s="160"/>
      <c r="V108" s="160"/>
    </row>
    <row r="109" spans="1:22" s="95" customFormat="1" ht="12.75">
      <c r="A109" s="96">
        <v>5</v>
      </c>
      <c r="B109" s="44" t="s">
        <v>419</v>
      </c>
      <c r="C109" s="95" t="s">
        <v>420</v>
      </c>
      <c r="D109" s="95" t="s">
        <v>421</v>
      </c>
      <c r="E109" s="160">
        <v>70</v>
      </c>
      <c r="F109" s="162" t="s">
        <v>111</v>
      </c>
      <c r="G109" s="163"/>
      <c r="H109" s="163"/>
      <c r="I109" s="28">
        <f t="shared" si="21"/>
        <v>0</v>
      </c>
      <c r="J109" s="28">
        <f t="shared" si="22"/>
        <v>0</v>
      </c>
      <c r="K109" s="160"/>
      <c r="L109" s="160"/>
      <c r="M109" s="160"/>
      <c r="N109" s="160"/>
      <c r="O109" s="160"/>
      <c r="P109" s="160"/>
      <c r="Q109" s="160"/>
      <c r="R109" s="160"/>
      <c r="S109" s="160"/>
      <c r="T109" s="160"/>
      <c r="U109" s="160"/>
      <c r="V109" s="160"/>
    </row>
    <row r="110" spans="1:22" s="95" customFormat="1" ht="12.75">
      <c r="A110" s="96">
        <v>6</v>
      </c>
      <c r="B110" s="44" t="s">
        <v>422</v>
      </c>
      <c r="C110" s="95" t="s">
        <v>420</v>
      </c>
      <c r="D110" s="95" t="s">
        <v>423</v>
      </c>
      <c r="E110" s="160">
        <v>9</v>
      </c>
      <c r="F110" s="162" t="s">
        <v>29</v>
      </c>
      <c r="G110" s="163"/>
      <c r="H110" s="163"/>
      <c r="I110" s="28">
        <f t="shared" si="21"/>
        <v>0</v>
      </c>
      <c r="J110" s="28">
        <f t="shared" si="22"/>
        <v>0</v>
      </c>
      <c r="K110" s="160"/>
      <c r="L110" s="160"/>
      <c r="M110" s="160"/>
      <c r="N110" s="160"/>
      <c r="O110" s="160"/>
      <c r="P110" s="160"/>
      <c r="Q110" s="160"/>
      <c r="R110" s="160"/>
      <c r="S110" s="160"/>
      <c r="T110" s="160"/>
      <c r="U110" s="160"/>
      <c r="V110" s="160"/>
    </row>
    <row r="111" spans="1:22" s="95" customFormat="1" ht="25.5">
      <c r="A111" s="96">
        <v>7</v>
      </c>
      <c r="B111" s="44" t="s">
        <v>424</v>
      </c>
      <c r="C111" s="95" t="s">
        <v>425</v>
      </c>
      <c r="D111" s="95" t="s">
        <v>421</v>
      </c>
      <c r="E111" s="160">
        <v>250</v>
      </c>
      <c r="F111" s="162" t="s">
        <v>111</v>
      </c>
      <c r="G111" s="163"/>
      <c r="H111" s="163"/>
      <c r="I111" s="28">
        <f t="shared" si="21"/>
        <v>0</v>
      </c>
      <c r="J111" s="28">
        <f t="shared" si="22"/>
        <v>0</v>
      </c>
      <c r="K111" s="160"/>
      <c r="L111" s="160"/>
      <c r="M111" s="160"/>
      <c r="N111" s="160"/>
      <c r="O111" s="160"/>
      <c r="P111" s="160"/>
      <c r="Q111" s="160"/>
      <c r="R111" s="160"/>
      <c r="S111" s="160"/>
      <c r="T111" s="160"/>
      <c r="U111" s="160"/>
      <c r="V111" s="160"/>
    </row>
    <row r="112" spans="1:22" s="95" customFormat="1" ht="12.75">
      <c r="A112" s="96">
        <v>8</v>
      </c>
      <c r="B112" s="44" t="s">
        <v>426</v>
      </c>
      <c r="C112" s="95" t="s">
        <v>427</v>
      </c>
      <c r="D112" s="95">
        <v>0</v>
      </c>
      <c r="E112" s="160">
        <v>1</v>
      </c>
      <c r="F112" s="162" t="s">
        <v>371</v>
      </c>
      <c r="G112" s="163"/>
      <c r="H112" s="163"/>
      <c r="I112" s="28">
        <f t="shared" si="21"/>
        <v>0</v>
      </c>
      <c r="J112" s="28">
        <f t="shared" si="22"/>
        <v>0</v>
      </c>
      <c r="K112" s="160"/>
      <c r="L112" s="160"/>
      <c r="M112" s="160"/>
      <c r="N112" s="160"/>
      <c r="O112" s="160"/>
      <c r="P112" s="160"/>
      <c r="Q112" s="160"/>
      <c r="R112" s="160"/>
      <c r="S112" s="160"/>
      <c r="T112" s="160"/>
      <c r="U112" s="160"/>
      <c r="V112" s="160"/>
    </row>
    <row r="113" spans="1:22" s="95" customFormat="1" ht="12.75">
      <c r="A113" s="96">
        <v>9</v>
      </c>
      <c r="B113" s="44" t="s">
        <v>428</v>
      </c>
      <c r="C113" s="95" t="s">
        <v>429</v>
      </c>
      <c r="D113" s="95" t="s">
        <v>430</v>
      </c>
      <c r="E113" s="160">
        <v>5</v>
      </c>
      <c r="F113" s="162" t="s">
        <v>29</v>
      </c>
      <c r="G113" s="163"/>
      <c r="H113" s="163"/>
      <c r="I113" s="28">
        <f t="shared" si="21"/>
        <v>0</v>
      </c>
      <c r="J113" s="28">
        <f t="shared" si="22"/>
        <v>0</v>
      </c>
      <c r="K113" s="160"/>
      <c r="L113" s="160"/>
      <c r="M113" s="160"/>
      <c r="N113" s="160"/>
      <c r="O113" s="160"/>
      <c r="P113" s="160"/>
      <c r="Q113" s="160"/>
      <c r="R113" s="160"/>
      <c r="S113" s="160"/>
      <c r="T113" s="160"/>
      <c r="U113" s="160"/>
      <c r="V113" s="160"/>
    </row>
    <row r="114" spans="1:22" s="95" customFormat="1" ht="12.75">
      <c r="A114" s="96">
        <v>10</v>
      </c>
      <c r="B114" s="44" t="s">
        <v>404</v>
      </c>
      <c r="C114" s="95" t="s">
        <v>325</v>
      </c>
      <c r="D114" s="95" t="s">
        <v>325</v>
      </c>
      <c r="E114" s="160">
        <v>1</v>
      </c>
      <c r="F114" s="162" t="s">
        <v>371</v>
      </c>
      <c r="G114" s="163"/>
      <c r="H114" s="163"/>
      <c r="I114" s="28">
        <f t="shared" si="21"/>
        <v>0</v>
      </c>
      <c r="J114" s="28">
        <f t="shared" si="22"/>
        <v>0</v>
      </c>
      <c r="K114" s="160"/>
      <c r="L114" s="160"/>
      <c r="M114" s="160"/>
      <c r="N114" s="160"/>
      <c r="O114" s="160"/>
      <c r="P114" s="160"/>
      <c r="Q114" s="160"/>
      <c r="R114" s="160"/>
      <c r="S114" s="160"/>
      <c r="T114" s="160"/>
      <c r="U114" s="160"/>
      <c r="V114" s="160"/>
    </row>
    <row r="115" spans="1:22" s="95" customFormat="1" ht="12.75">
      <c r="A115" s="96">
        <v>11</v>
      </c>
      <c r="B115" s="44" t="s">
        <v>431</v>
      </c>
      <c r="E115" s="160">
        <v>1</v>
      </c>
      <c r="F115" s="162" t="s">
        <v>371</v>
      </c>
      <c r="G115" s="163"/>
      <c r="H115" s="163"/>
      <c r="I115" s="28">
        <f t="shared" si="21"/>
        <v>0</v>
      </c>
      <c r="J115" s="28">
        <f t="shared" si="22"/>
        <v>0</v>
      </c>
      <c r="K115" s="160"/>
      <c r="L115" s="160"/>
      <c r="M115" s="160"/>
      <c r="N115" s="160"/>
      <c r="O115" s="160"/>
      <c r="P115" s="160"/>
      <c r="Q115" s="160"/>
      <c r="R115" s="160"/>
      <c r="S115" s="160"/>
      <c r="T115" s="160"/>
      <c r="U115" s="160"/>
      <c r="V115" s="160"/>
    </row>
    <row r="116" spans="1:22" s="95" customFormat="1" ht="12.75">
      <c r="A116" s="96"/>
      <c r="B116" s="146" t="s">
        <v>18</v>
      </c>
      <c r="E116" s="160"/>
      <c r="F116" s="162"/>
      <c r="G116" s="160"/>
      <c r="H116" s="160"/>
      <c r="I116" s="61">
        <f>SUM(I105:I115)</f>
        <v>0</v>
      </c>
      <c r="J116" s="61">
        <f>SUM(J105:J115)</f>
        <v>0</v>
      </c>
      <c r="K116" s="160"/>
      <c r="L116" s="160"/>
      <c r="M116" s="160"/>
      <c r="N116" s="160"/>
      <c r="O116" s="160"/>
      <c r="P116" s="160"/>
      <c r="Q116" s="160"/>
      <c r="R116" s="160"/>
      <c r="S116" s="160"/>
      <c r="T116" s="160"/>
      <c r="U116" s="160"/>
      <c r="V116" s="160"/>
    </row>
  </sheetData>
  <mergeCells count="10">
    <mergeCell ref="A55:J55"/>
    <mergeCell ref="A66:J66"/>
    <mergeCell ref="A81:J81"/>
    <mergeCell ref="A104:J104"/>
    <mergeCell ref="A1:J1"/>
    <mergeCell ref="A3:J3"/>
    <mergeCell ref="B28:J28"/>
    <mergeCell ref="B18:J18"/>
    <mergeCell ref="A46:J46"/>
    <mergeCell ref="B5:E5"/>
  </mergeCells>
  <conditionalFormatting sqref="B31:F31 B47:D52 C53:D54 E57:F62 B67:F70 C79:F80 B82:F82 B105:F111 C102:F103 B34:F34 B72:F76 B78:F78 C116:F116 E47:F54 B92:B95 E92:F92 B26:F27 C58:D62 D57 C64:F65 B85:F91 E93:E95 C44:F45 B36:F41 B42:C42 B43:F43">
    <cfRule type="cellIs" dxfId="38" priority="56" stopIfTrue="1" operator="equal">
      <formula>"üres"</formula>
    </cfRule>
  </conditionalFormatting>
  <conditionalFormatting sqref="F19 B19:D19 B21:D23 F21:F23">
    <cfRule type="cellIs" dxfId="37" priority="55" stopIfTrue="1" operator="equal">
      <formula>"üres"</formula>
    </cfRule>
  </conditionalFormatting>
  <conditionalFormatting sqref="E19 E21:E23">
    <cfRule type="cellIs" dxfId="36" priority="54" stopIfTrue="1" operator="equal">
      <formula>"üres"</formula>
    </cfRule>
  </conditionalFormatting>
  <conditionalFormatting sqref="B44:B45">
    <cfRule type="cellIs" dxfId="35" priority="53" stopIfTrue="1" operator="equal">
      <formula>"üres"</formula>
    </cfRule>
  </conditionalFormatting>
  <conditionalFormatting sqref="B53:B54">
    <cfRule type="cellIs" dxfId="34" priority="52" stopIfTrue="1" operator="equal">
      <formula>"üres"</formula>
    </cfRule>
  </conditionalFormatting>
  <conditionalFormatting sqref="C56:F56">
    <cfRule type="cellIs" dxfId="33" priority="51" stopIfTrue="1" operator="equal">
      <formula>"üres"</formula>
    </cfRule>
  </conditionalFormatting>
  <conditionalFormatting sqref="B64:B65">
    <cfRule type="cellIs" dxfId="32" priority="50" stopIfTrue="1" operator="equal">
      <formula>"üres"</formula>
    </cfRule>
  </conditionalFormatting>
  <conditionalFormatting sqref="B79:B80">
    <cfRule type="cellIs" dxfId="31" priority="49" stopIfTrue="1" operator="equal">
      <formula>"üres"</formula>
    </cfRule>
  </conditionalFormatting>
  <conditionalFormatting sqref="B102:B103">
    <cfRule type="cellIs" dxfId="30" priority="48" stopIfTrue="1" operator="equal">
      <formula>"üres"</formula>
    </cfRule>
  </conditionalFormatting>
  <conditionalFormatting sqref="B116">
    <cfRule type="cellIs" dxfId="29" priority="47" stopIfTrue="1" operator="equal">
      <formula>"üres"</formula>
    </cfRule>
  </conditionalFormatting>
  <conditionalFormatting sqref="F24:F25 B24:D25">
    <cfRule type="cellIs" dxfId="28" priority="46" stopIfTrue="1" operator="equal">
      <formula>"üres"</formula>
    </cfRule>
  </conditionalFormatting>
  <conditionalFormatting sqref="E24:E25">
    <cfRule type="cellIs" dxfId="27" priority="45" stopIfTrue="1" operator="equal">
      <formula>"üres"</formula>
    </cfRule>
  </conditionalFormatting>
  <conditionalFormatting sqref="F20 B20:D20">
    <cfRule type="cellIs" dxfId="26" priority="44" stopIfTrue="1" operator="equal">
      <formula>"üres"</formula>
    </cfRule>
  </conditionalFormatting>
  <conditionalFormatting sqref="E20">
    <cfRule type="cellIs" dxfId="25" priority="43" stopIfTrue="1" operator="equal">
      <formula>"üres"</formula>
    </cfRule>
  </conditionalFormatting>
  <conditionalFormatting sqref="B30:F30">
    <cfRule type="cellIs" dxfId="24" priority="42" stopIfTrue="1" operator="equal">
      <formula>"üres"</formula>
    </cfRule>
  </conditionalFormatting>
  <conditionalFormatting sqref="B32:F32">
    <cfRule type="cellIs" dxfId="23" priority="41" stopIfTrue="1" operator="equal">
      <formula>"üres"</formula>
    </cfRule>
  </conditionalFormatting>
  <conditionalFormatting sqref="B33:F33">
    <cfRule type="cellIs" dxfId="22" priority="40" stopIfTrue="1" operator="equal">
      <formula>"üres"</formula>
    </cfRule>
  </conditionalFormatting>
  <conditionalFormatting sqref="C71:F71">
    <cfRule type="cellIs" dxfId="21" priority="39" stopIfTrue="1" operator="equal">
      <formula>"üres"</formula>
    </cfRule>
  </conditionalFormatting>
  <conditionalFormatting sqref="B71">
    <cfRule type="cellIs" dxfId="20" priority="38" stopIfTrue="1" operator="equal">
      <formula>"üres"</formula>
    </cfRule>
  </conditionalFormatting>
  <conditionalFormatting sqref="B83:F83">
    <cfRule type="cellIs" dxfId="19" priority="37" stopIfTrue="1" operator="equal">
      <formula>"üres"</formula>
    </cfRule>
  </conditionalFormatting>
  <conditionalFormatting sqref="B35:F35">
    <cfRule type="cellIs" dxfId="18" priority="36" stopIfTrue="1" operator="equal">
      <formula>"üres"</formula>
    </cfRule>
  </conditionalFormatting>
  <conditionalFormatting sqref="B112:F114 B115:D115">
    <cfRule type="cellIs" dxfId="17" priority="35" stopIfTrue="1" operator="equal">
      <formula>"üres"</formula>
    </cfRule>
  </conditionalFormatting>
  <conditionalFormatting sqref="B96:B100 E96:E99">
    <cfRule type="cellIs" dxfId="16" priority="34" stopIfTrue="1" operator="equal">
      <formula>"üres"</formula>
    </cfRule>
  </conditionalFormatting>
  <conditionalFormatting sqref="B77:F77">
    <cfRule type="cellIs" dxfId="15" priority="33" stopIfTrue="1" operator="equal">
      <formula>"üres"</formula>
    </cfRule>
  </conditionalFormatting>
  <conditionalFormatting sqref="B84:F84">
    <cfRule type="cellIs" dxfId="14" priority="32" stopIfTrue="1" operator="equal">
      <formula>"üres"</formula>
    </cfRule>
  </conditionalFormatting>
  <conditionalFormatting sqref="C92:D100">
    <cfRule type="cellIs" dxfId="13" priority="31" stopIfTrue="1" operator="equal">
      <formula>"üres"</formula>
    </cfRule>
  </conditionalFormatting>
  <conditionalFormatting sqref="B63:F63">
    <cfRule type="cellIs" dxfId="12" priority="30" stopIfTrue="1" operator="equal">
      <formula>"üres"</formula>
    </cfRule>
  </conditionalFormatting>
  <conditionalFormatting sqref="F93:F99">
    <cfRule type="cellIs" dxfId="11" priority="26" stopIfTrue="1" operator="equal">
      <formula>"üres"</formula>
    </cfRule>
  </conditionalFormatting>
  <conditionalFormatting sqref="B29:F29">
    <cfRule type="cellIs" dxfId="10" priority="25" stopIfTrue="1" operator="equal">
      <formula>"üres"</formula>
    </cfRule>
  </conditionalFormatting>
  <conditionalFormatting sqref="E42:F42">
    <cfRule type="cellIs" dxfId="9" priority="24" stopIfTrue="1" operator="equal">
      <formula>"üres"</formula>
    </cfRule>
  </conditionalFormatting>
  <conditionalFormatting sqref="E100">
    <cfRule type="cellIs" dxfId="8" priority="23" stopIfTrue="1" operator="equal">
      <formula>"üres"</formula>
    </cfRule>
  </conditionalFormatting>
  <conditionalFormatting sqref="F100">
    <cfRule type="cellIs" dxfId="7" priority="22" stopIfTrue="1" operator="equal">
      <formula>"üres"</formula>
    </cfRule>
  </conditionalFormatting>
  <conditionalFormatting sqref="B101">
    <cfRule type="cellIs" dxfId="6" priority="21" stopIfTrue="1" operator="equal">
      <formula>"üres"</formula>
    </cfRule>
  </conditionalFormatting>
  <conditionalFormatting sqref="C101:D101">
    <cfRule type="cellIs" dxfId="5" priority="20" stopIfTrue="1" operator="equal">
      <formula>"üres"</formula>
    </cfRule>
  </conditionalFormatting>
  <conditionalFormatting sqref="E101">
    <cfRule type="cellIs" dxfId="4" priority="19" stopIfTrue="1" operator="equal">
      <formula>"üres"</formula>
    </cfRule>
  </conditionalFormatting>
  <conditionalFormatting sqref="F101">
    <cfRule type="cellIs" dxfId="3" priority="18" stopIfTrue="1" operator="equal">
      <formula>"üres"</formula>
    </cfRule>
  </conditionalFormatting>
  <conditionalFormatting sqref="E115:F115">
    <cfRule type="cellIs" dxfId="2" priority="17" stopIfTrue="1" operator="equal">
      <formula>"üres"</formula>
    </cfRule>
  </conditionalFormatting>
  <conditionalFormatting sqref="B57:B62">
    <cfRule type="cellIs" dxfId="1" priority="2" stopIfTrue="1" operator="equal">
      <formula>"üres"</formula>
    </cfRule>
  </conditionalFormatting>
  <conditionalFormatting sqref="B56">
    <cfRule type="cellIs" dxfId="0" priority="1" stopIfTrue="1" operator="equal">
      <formula>"üres"</formula>
    </cfRule>
  </conditionalFormatting>
  <printOptions horizontalCentered="1" verticalCentered="1"/>
  <pageMargins left="0.70866141732283472" right="0.70866141732283472" top="0.74803149606299213" bottom="0.74803149606299213" header="0.31496062992125984" footer="0.31496062992125984"/>
  <pageSetup paperSize="9" scale="83" fitToHeight="0" orientation="landscape" r:id="rId1"/>
  <rowBreaks count="4" manualBreakCount="4">
    <brk id="15" max="9" man="1"/>
    <brk id="45" max="9" man="1"/>
    <brk id="65" max="9" man="1"/>
    <brk id="103" max="9"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5</vt:i4>
      </vt:variant>
      <vt:variant>
        <vt:lpstr>Névvel ellátott tartományok</vt:lpstr>
      </vt:variant>
      <vt:variant>
        <vt:i4>4</vt:i4>
      </vt:variant>
    </vt:vector>
  </HeadingPairs>
  <TitlesOfParts>
    <vt:vector size="9" baseType="lpstr">
      <vt:lpstr>FŐÖSSZESÍTŐ</vt:lpstr>
      <vt:lpstr>01 ÉPÍTÉSZET- BŐVÍTÉS</vt:lpstr>
      <vt:lpstr>01 ÉPÍTÉSZET - MEGLÉVŐ</vt:lpstr>
      <vt:lpstr>04 GÉPÉSZ</vt:lpstr>
      <vt:lpstr>06 ELEKTROMOS</vt:lpstr>
      <vt:lpstr>'01 ÉPÍTÉSZET - MEGLÉVŐ'!Nyomtatási_terület</vt:lpstr>
      <vt:lpstr>'01 ÉPÍTÉSZET- BŐVÍTÉS'!Nyomtatási_terület</vt:lpstr>
      <vt:lpstr>'04 GÉPÉSZ'!Nyomtatási_terület</vt:lpstr>
      <vt:lpstr>'06 ELEKTROMOS'!Nyomtatási_terület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TF | PG</dc:creator>
  <cp:lastModifiedBy>Nagy Gabriella</cp:lastModifiedBy>
  <cp:lastPrinted>2018-06-22T09:30:25Z</cp:lastPrinted>
  <dcterms:created xsi:type="dcterms:W3CDTF">2018-06-06T12:03:15Z</dcterms:created>
  <dcterms:modified xsi:type="dcterms:W3CDTF">2018-06-22T09:30:33Z</dcterms:modified>
</cp:coreProperties>
</file>